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0" yWindow="855" windowWidth="38280" windowHeight="9600"/>
  </bookViews>
  <sheets>
    <sheet name="Форма 4" sheetId="1" r:id="rId1"/>
  </sheets>
  <definedNames>
    <definedName name="_Hlk102684717" localSheetId="0">'Форма 4'!#REF!</definedName>
    <definedName name="_Hlk80815065" localSheetId="0">'Форма 4'!#REF!</definedName>
    <definedName name="_Hlk83197015" localSheetId="0">'Форма 4'!#REF!</definedName>
    <definedName name="_Hlk90809142" localSheetId="0">'Форма 4'!#REF!</definedName>
    <definedName name="_xlnm.Print_Area" localSheetId="0">'Форма 4'!$A$2:$BS$29</definedName>
  </definedNames>
  <calcPr calcId="145621"/>
</workbook>
</file>

<file path=xl/calcChain.xml><?xml version="1.0" encoding="utf-8"?>
<calcChain xmlns="http://schemas.openxmlformats.org/spreadsheetml/2006/main">
  <c r="P24" i="1" l="1"/>
  <c r="AD15" i="1" l="1"/>
  <c r="AD16" i="1"/>
  <c r="AT16" i="1" s="1"/>
  <c r="AD17" i="1"/>
  <c r="AD18" i="1"/>
  <c r="AT18" i="1" s="1"/>
  <c r="AD19" i="1"/>
  <c r="AT19" i="1" s="1"/>
  <c r="AD20" i="1"/>
  <c r="AT20" i="1" s="1"/>
  <c r="AD21" i="1"/>
  <c r="AT15" i="1"/>
  <c r="AT17" i="1"/>
  <c r="AT14" i="1"/>
  <c r="AT21" i="1"/>
  <c r="BI22" i="1" l="1"/>
  <c r="BC22" i="1" s="1"/>
  <c r="AC22" i="1"/>
  <c r="W22" i="1" s="1"/>
  <c r="AG15" i="1"/>
  <c r="AF15" i="1" s="1"/>
  <c r="AG16" i="1"/>
  <c r="AF16" i="1" s="1"/>
  <c r="AG17" i="1"/>
  <c r="AF17" i="1" s="1"/>
  <c r="AG18" i="1"/>
  <c r="AF18" i="1" s="1"/>
  <c r="AG19" i="1"/>
  <c r="AF19" i="1" s="1"/>
  <c r="AG20" i="1"/>
  <c r="AF20" i="1" s="1"/>
  <c r="AG21" i="1"/>
  <c r="AF21" i="1" s="1"/>
  <c r="AX15" i="1"/>
  <c r="AY15" i="1"/>
  <c r="AZ15" i="1"/>
  <c r="BA15" i="1"/>
  <c r="BB15" i="1"/>
  <c r="AX16" i="1"/>
  <c r="AY16" i="1"/>
  <c r="AZ16" i="1"/>
  <c r="BA16" i="1"/>
  <c r="BB16" i="1"/>
  <c r="AX17" i="1"/>
  <c r="AY17" i="1"/>
  <c r="AZ17" i="1"/>
  <c r="BA17" i="1"/>
  <c r="BB17" i="1"/>
  <c r="AX18" i="1"/>
  <c r="AY18" i="1"/>
  <c r="AZ18" i="1"/>
  <c r="BA18" i="1"/>
  <c r="BB18" i="1"/>
  <c r="AX19" i="1"/>
  <c r="AY19" i="1"/>
  <c r="AZ19" i="1"/>
  <c r="BA19" i="1"/>
  <c r="BB19" i="1"/>
  <c r="AX20" i="1"/>
  <c r="AY20" i="1"/>
  <c r="AZ20" i="1"/>
  <c r="BA20" i="1"/>
  <c r="BB20" i="1"/>
  <c r="AX21" i="1"/>
  <c r="AY21" i="1"/>
  <c r="AZ21" i="1"/>
  <c r="BA21" i="1"/>
  <c r="BB21" i="1"/>
  <c r="BR16" i="1"/>
  <c r="BQ16" i="1" s="1"/>
  <c r="BP16" i="1" s="1"/>
  <c r="BO16" i="1" s="1"/>
  <c r="BN16" i="1" s="1"/>
  <c r="BM16" i="1" s="1"/>
  <c r="BL16" i="1" s="1"/>
  <c r="BK16" i="1" s="1"/>
  <c r="BJ16" i="1" s="1"/>
  <c r="BI16" i="1" s="1"/>
  <c r="BR17" i="1"/>
  <c r="BQ17" i="1" s="1"/>
  <c r="BP17" i="1" s="1"/>
  <c r="BO17" i="1" s="1"/>
  <c r="BN17" i="1" s="1"/>
  <c r="BM17" i="1" s="1"/>
  <c r="BL17" i="1" s="1"/>
  <c r="BK17" i="1" s="1"/>
  <c r="BJ17" i="1" s="1"/>
  <c r="BI17" i="1" s="1"/>
  <c r="BR18" i="1"/>
  <c r="BQ18" i="1" s="1"/>
  <c r="BP18" i="1" s="1"/>
  <c r="BO18" i="1" s="1"/>
  <c r="BN18" i="1" s="1"/>
  <c r="BM18" i="1" s="1"/>
  <c r="BL18" i="1" s="1"/>
  <c r="BK18" i="1" s="1"/>
  <c r="BJ18" i="1" s="1"/>
  <c r="BI18" i="1" s="1"/>
  <c r="BR19" i="1"/>
  <c r="BQ19" i="1" s="1"/>
  <c r="BP19" i="1" s="1"/>
  <c r="BO19" i="1" s="1"/>
  <c r="BN19" i="1" s="1"/>
  <c r="BM19" i="1" s="1"/>
  <c r="BL19" i="1" s="1"/>
  <c r="BK19" i="1" s="1"/>
  <c r="BJ19" i="1" s="1"/>
  <c r="BI19" i="1" s="1"/>
  <c r="BR20" i="1"/>
  <c r="BQ20" i="1" s="1"/>
  <c r="BP20" i="1" s="1"/>
  <c r="BO20" i="1" s="1"/>
  <c r="BN20" i="1" s="1"/>
  <c r="BM20" i="1" s="1"/>
  <c r="BL20" i="1" s="1"/>
  <c r="BK20" i="1" s="1"/>
  <c r="BJ20" i="1" s="1"/>
  <c r="BI20" i="1" s="1"/>
  <c r="BR21" i="1"/>
  <c r="BQ21" i="1" s="1"/>
  <c r="BP21" i="1" s="1"/>
  <c r="BO21" i="1" s="1"/>
  <c r="BN21" i="1" s="1"/>
  <c r="BM21" i="1" s="1"/>
  <c r="BL21" i="1" s="1"/>
  <c r="BK21" i="1" s="1"/>
  <c r="BJ21" i="1" s="1"/>
  <c r="BI21" i="1" s="1"/>
  <c r="BR15" i="1"/>
  <c r="BQ15" i="1" s="1"/>
  <c r="BP15" i="1" s="1"/>
  <c r="BO15" i="1" s="1"/>
  <c r="BN15" i="1" s="1"/>
  <c r="BM15" i="1" s="1"/>
  <c r="BL15" i="1" s="1"/>
  <c r="BK15" i="1" s="1"/>
  <c r="BJ15" i="1" s="1"/>
  <c r="AW17" i="1" l="1"/>
  <c r="AW20" i="1"/>
  <c r="AE21" i="1"/>
  <c r="AV21" i="1"/>
  <c r="AE16" i="1"/>
  <c r="AV16" i="1"/>
  <c r="AE15" i="1"/>
  <c r="AV15" i="1"/>
  <c r="AE20" i="1"/>
  <c r="AV20" i="1"/>
  <c r="AE19" i="1"/>
  <c r="AV19" i="1"/>
  <c r="AE18" i="1"/>
  <c r="AV18" i="1"/>
  <c r="AV17" i="1"/>
  <c r="AE17" i="1"/>
  <c r="AW15" i="1"/>
  <c r="AW19" i="1"/>
  <c r="AW16" i="1"/>
  <c r="AW21" i="1"/>
  <c r="AW18" i="1"/>
  <c r="AU19" i="1" l="1"/>
  <c r="AU16" i="1"/>
  <c r="AU17" i="1"/>
  <c r="AU20" i="1"/>
  <c r="AU21" i="1"/>
  <c r="AU18" i="1"/>
  <c r="AU15" i="1"/>
  <c r="BR27" i="1" l="1"/>
  <c r="BQ27" i="1"/>
  <c r="BP27" i="1"/>
  <c r="BO27" i="1"/>
  <c r="BN27" i="1"/>
  <c r="BB27" i="1"/>
  <c r="BA27" i="1"/>
  <c r="AZ27" i="1"/>
  <c r="AY27" i="1"/>
  <c r="AX27" i="1"/>
  <c r="AL27" i="1"/>
  <c r="AK27" i="1"/>
  <c r="AJ27" i="1"/>
  <c r="AI27" i="1"/>
  <c r="AH27" i="1"/>
  <c r="V27" i="1"/>
  <c r="T27" i="1"/>
  <c r="S27" i="1"/>
  <c r="U27" i="1"/>
  <c r="R27" i="1"/>
  <c r="K22" i="1" l="1"/>
  <c r="I22" i="1" s="1"/>
  <c r="AC15" i="1" l="1"/>
  <c r="AS15" i="1" s="1"/>
  <c r="AC16" i="1"/>
  <c r="AS16" i="1" s="1"/>
  <c r="AC17" i="1"/>
  <c r="AS17" i="1" s="1"/>
  <c r="AC18" i="1"/>
  <c r="AS18" i="1" s="1"/>
  <c r="AC19" i="1"/>
  <c r="AS19" i="1" s="1"/>
  <c r="AC20" i="1"/>
  <c r="AS20" i="1" s="1"/>
  <c r="AC21" i="1"/>
  <c r="AS21" i="1" s="1"/>
  <c r="W23" i="1"/>
  <c r="BI15" i="1"/>
  <c r="BC19" i="1"/>
  <c r="BI23" i="1"/>
  <c r="BH23" i="1" s="1"/>
  <c r="BD23" i="1" s="1"/>
  <c r="BC16" i="1"/>
  <c r="BC21" i="1"/>
  <c r="K18" i="1"/>
  <c r="L27" i="1"/>
  <c r="Q27" i="1"/>
  <c r="AD27" i="1"/>
  <c r="AM27" i="1"/>
  <c r="BE27" i="1"/>
  <c r="BF27" i="1"/>
  <c r="BG27" i="1"/>
  <c r="BJ27" i="1"/>
  <c r="BK27" i="1"/>
  <c r="BL27" i="1"/>
  <c r="BM27" i="1"/>
  <c r="G27" i="1"/>
  <c r="BH27" i="1" l="1"/>
  <c r="BC15" i="1"/>
  <c r="BC20" i="1"/>
  <c r="O27" i="1"/>
  <c r="BC18" i="1"/>
  <c r="BC17" i="1"/>
  <c r="BI27" i="1"/>
  <c r="N27" i="1"/>
  <c r="H23" i="1"/>
  <c r="M23" i="1"/>
  <c r="P23" i="1" s="1"/>
  <c r="M18" i="1"/>
  <c r="H16" i="1"/>
  <c r="H17" i="1"/>
  <c r="H19" i="1"/>
  <c r="H20" i="1"/>
  <c r="H21" i="1"/>
  <c r="K21" i="1" s="1"/>
  <c r="H15" i="1"/>
  <c r="X21" i="1" l="1"/>
  <c r="W21" i="1" s="1"/>
  <c r="X20" i="1"/>
  <c r="W20" i="1" s="1"/>
  <c r="X16" i="1"/>
  <c r="W16" i="1" s="1"/>
  <c r="X19" i="1"/>
  <c r="W19" i="1" s="1"/>
  <c r="X17" i="1"/>
  <c r="W17" i="1" s="1"/>
  <c r="X15" i="1"/>
  <c r="W15" i="1" s="1"/>
  <c r="X18" i="1"/>
  <c r="W18" i="1" s="1"/>
  <c r="AS27" i="1"/>
  <c r="K15" i="1"/>
  <c r="M15" i="1"/>
  <c r="P27" i="1"/>
  <c r="M21" i="1"/>
  <c r="K19" i="1"/>
  <c r="K17" i="1"/>
  <c r="M17" i="1"/>
  <c r="K20" i="1"/>
  <c r="M20" i="1"/>
  <c r="M19" i="1"/>
  <c r="K16" i="1"/>
  <c r="H27" i="1"/>
  <c r="M16" i="1"/>
  <c r="Y14" i="1"/>
  <c r="AO14" i="1" s="1"/>
  <c r="Z14" i="1"/>
  <c r="AP14" i="1" s="1"/>
  <c r="AA14" i="1"/>
  <c r="AQ14" i="1" s="1"/>
  <c r="AB14" i="1"/>
  <c r="AR14" i="1" s="1"/>
  <c r="AT27" i="1"/>
  <c r="AV14" i="1"/>
  <c r="AG14" i="1"/>
  <c r="AW14" i="1" s="1"/>
  <c r="M27" i="1" l="1"/>
  <c r="AV27" i="1"/>
  <c r="AF27" i="1"/>
  <c r="AC14" i="1"/>
  <c r="AC27" i="1" s="1"/>
  <c r="AR27" i="1"/>
  <c r="AB27" i="1"/>
  <c r="AQ27" i="1"/>
  <c r="AA27" i="1"/>
  <c r="AP27" i="1"/>
  <c r="Z27" i="1"/>
  <c r="AW27" i="1"/>
  <c r="AG27" i="1"/>
  <c r="AO27" i="1"/>
  <c r="X14" i="1"/>
  <c r="AN27" i="1" s="1"/>
  <c r="Y27" i="1"/>
  <c r="K27" i="1"/>
  <c r="AU27" i="1"/>
  <c r="AE27" i="1"/>
  <c r="BD27" i="1"/>
  <c r="W14" i="1" l="1"/>
  <c r="W27" i="1" s="1"/>
  <c r="X27" i="1"/>
  <c r="I27" i="1"/>
  <c r="J27" i="1"/>
  <c r="BC27" i="1"/>
</calcChain>
</file>

<file path=xl/sharedStrings.xml><?xml version="1.0" encoding="utf-8"?>
<sst xmlns="http://schemas.openxmlformats.org/spreadsheetml/2006/main" count="124" uniqueCount="56">
  <si>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</si>
  <si>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</si>
  <si>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</si>
  <si>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</si>
  <si>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1.1.1.</t>
  </si>
  <si>
    <t>Всего</t>
  </si>
  <si>
    <t>Наименование 
государственной программы 
(подпрограммы, основного мероприятия, регионаотного проекта, мероприятия)</t>
  </si>
  <si>
    <t>форма № 4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</si>
  <si>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</si>
  <si>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</si>
  <si>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</si>
  <si>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</si>
  <si>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</si>
  <si>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</si>
  <si>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</si>
  <si>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Подрядчик
(поставщик)</t>
  </si>
  <si>
    <t>ИТОГО ПО ГОСУДАРСТВЕННОЙ ПРОГРАММЕ</t>
  </si>
  <si>
    <t xml:space="preserve">Период исполнения государственного (муниципального) контракта  </t>
  </si>
  <si>
    <t xml:space="preserve">№ и дата
государственного (муниципального) контракта </t>
  </si>
  <si>
    <t>Сумма заключеного ГК (МК)</t>
  </si>
  <si>
    <t>Всего по ГК (МК)
за весь период исполнения</t>
  </si>
  <si>
    <t>Всего по ГК (МК)
за весь период профинансировано</t>
  </si>
  <si>
    <t>Всего по ГК (МК)
за весь период выполнено</t>
  </si>
  <si>
    <t>Всего по ГК (МК)
за весь период кассовый расход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</si>
  <si>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январь-декабрь 2022 года</t>
  </si>
  <si>
    <t>Наименование товаров, работ (услуг)  выполняемых в рамках заключенных государственных (муниципальных) контрактов</t>
  </si>
  <si>
    <t>Выполнено 
(принято работ) 
(тыс. рублей)</t>
  </si>
  <si>
    <t xml:space="preserve">Основное мероприятие:             Мероприятие  Субсидии на обеспечение устойчивого сокращения непригодного для проживания жилого фонда
</t>
  </si>
  <si>
    <t>1.1.1.4.</t>
  </si>
  <si>
    <t>Выполнение работ по разработке проектно-сметной документации, инженерным изысканиям и строительству многоквартирного дома в с.п. Алькатваам, Анадырского муниципального района для переселения граждан из аварийного жилищного фонда</t>
  </si>
  <si>
    <t>31.07.2023 - 30.11.2024</t>
  </si>
  <si>
    <t>Общество с ограниченной ответственностью «Алгоритм»</t>
  </si>
  <si>
    <t>Выполнение работ по разработке проектно-сметной документации, инженерным изысканиям и строительству жилого дома в с.п. Ваеги, Анадырского муниципального района для переселения граждан из аварийного жилищного фонда</t>
  </si>
  <si>
    <t>0888600000422000156-1</t>
  </si>
  <si>
    <t>0888600000422000155-1</t>
  </si>
  <si>
    <t>0888600000422000153-1</t>
  </si>
  <si>
    <t>0888600000422000151-1</t>
  </si>
  <si>
    <t>0888600000422000150-1</t>
  </si>
  <si>
    <t>0888600000422000162-1</t>
  </si>
  <si>
    <t>0888600000422000154-1</t>
  </si>
  <si>
    <t>2022 - 2023</t>
  </si>
  <si>
    <t xml:space="preserve">Игнаткин Александр Викторович </t>
  </si>
  <si>
    <t>ЗАО «СПК Зевра»</t>
  </si>
  <si>
    <t>№ 0888600000722000032-01</t>
  </si>
  <si>
    <t xml:space="preserve">Приобретение 9 жилых помещений в 
сельском поселении Янракыннот для переселения граждан 
из аварийного жилищного фонда
</t>
  </si>
  <si>
    <t xml:space="preserve">
на Приобретение жилых помещений у Застройщика в многоквартирных домах на территории сельского поселения Анюйск Билибинского муниципального района
</t>
  </si>
  <si>
    <t>№0188300000221000129</t>
  </si>
  <si>
    <t>2023-2024</t>
  </si>
  <si>
    <t>ООО Строй - Сервис</t>
  </si>
  <si>
    <t>ООО ИСК ПРОФИ</t>
  </si>
  <si>
    <t>№ 3870300143622000058</t>
  </si>
  <si>
    <t>№ 3870300143622000059</t>
  </si>
  <si>
    <t>2022 - 2024</t>
  </si>
  <si>
    <t xml:space="preserve">
Приобретение жилых помещений у Застройщика в многоквартирных домах на территории сельского поселения Островное Билибинского муниципального района
</t>
  </si>
  <si>
    <t>ООО "ТД СЕРВИСГРУПП"</t>
  </si>
  <si>
    <t>МУНИЦИПАЛЬНЫЙ КОНТРАКТ № 69 (ИКЗ 233870300143687030100100240016810414)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</si>
</sst>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5" fontId="6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4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center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164" fontId="10" fillId="0" borderId="21" xfId="0" applyNumberFormat="1" applyFont="1" applyFill="1" applyBorder="1" applyAlignment="1">
      <alignment horizontal="center" vertical="center"/>
    </xf>
    <xf numFmtId="164" fontId="10" fillId="0" borderId="2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/>
    <xf numFmtId="0" fontId="7" fillId="0" borderId="18" xfId="0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0" fontId="7" fillId="0" borderId="3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top" wrapText="1"/>
    </xf>
    <xf numFmtId="0" fontId="11" fillId="0" borderId="32" xfId="0" applyNumberFormat="1" applyFont="1" applyFill="1" applyBorder="1" applyAlignment="1">
      <alignment horizontal="center" vertical="top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top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9" xfId="0" applyNumberFormat="1" applyFont="1" applyFill="1" applyBorder="1" applyAlignment="1">
      <alignment horizontal="center" vertical="top" wrapText="1"/>
    </xf>
    <xf numFmtId="0" fontId="11" fillId="0" borderId="19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justify" vertical="top" wrapText="1"/>
    </xf>
    <xf numFmtId="0" fontId="7" fillId="0" borderId="7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164" fontId="7" fillId="0" borderId="32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31" xfId="0" applyNumberFormat="1" applyFont="1" applyFill="1" applyBorder="1" applyAlignment="1">
      <alignment horizontal="center" vertical="center" wrapText="1"/>
    </xf>
    <xf numFmtId="164" fontId="7" fillId="0" borderId="3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8"/>
  <sheetViews>
    <sheetView tabSelected="1" topLeftCell="A14" zoomScale="70" zoomScaleNormal="70" zoomScaleSheetLayoutView="120" workbookViewId="0">
      <pane xSplit="4" topLeftCell="AF1" activePane="topRight" state="frozen"/>
      <selection pane="topRight" activeCell="G5" sqref="G5:BR26"/>
    </sheetView>
  </sheetViews>
  <sheetFormatPr defaultRowHeight="15.75" x14ac:dyDescent="0.25"/>
  <cols>
    <col min="1" max="1" width="7.5703125" style="1" customWidth="1"/>
    <col min="2" max="2" width="23.140625" style="1" customWidth="1"/>
    <col min="3" max="3" width="26.7109375" style="1" customWidth="1"/>
    <col min="4" max="4" width="37" style="2" customWidth="1"/>
    <col min="5" max="5" width="20" style="2" customWidth="1"/>
    <col min="6" max="6" width="21.28515625" style="2" customWidth="1"/>
    <col min="7" max="7" width="13.5703125" style="3" customWidth="1"/>
    <col min="8" max="8" width="11.28515625" style="5" bestFit="1" customWidth="1"/>
    <col min="9" max="9" width="11.5703125" style="1" customWidth="1"/>
    <col min="10" max="10" width="11.28515625" style="1" bestFit="1" customWidth="1"/>
    <col min="11" max="11" width="8.85546875" style="1" bestFit="1" customWidth="1"/>
    <col min="12" max="12" width="11.140625" style="1" customWidth="1"/>
    <col min="13" max="13" width="12.85546875" style="5" customWidth="1"/>
    <col min="14" max="14" width="12.28515625" style="1" customWidth="1"/>
    <col min="15" max="15" width="12.85546875" style="1" customWidth="1"/>
    <col min="16" max="16" width="11" style="1" customWidth="1"/>
    <col min="17" max="17" width="10" style="1" bestFit="1" customWidth="1"/>
    <col min="18" max="18" width="12.85546875" style="5" customWidth="1"/>
    <col min="19" max="19" width="12.28515625" style="1" customWidth="1"/>
    <col min="20" max="20" width="12.85546875" style="1" customWidth="1"/>
    <col min="21" max="21" width="11" style="1" customWidth="1"/>
    <col min="22" max="22" width="5.28515625" style="1" customWidth="1"/>
    <col min="23" max="23" width="13.28515625" style="4" customWidth="1"/>
    <col min="24" max="24" width="10.85546875" style="5" customWidth="1"/>
    <col min="25" max="25" width="10" style="1" bestFit="1" customWidth="1"/>
    <col min="26" max="26" width="12.28515625" style="1" customWidth="1"/>
    <col min="27" max="27" width="8.85546875" style="1" bestFit="1" customWidth="1"/>
    <col min="28" max="28" width="11.28515625" style="1" bestFit="1" customWidth="1"/>
    <col min="29" max="29" width="11.85546875" style="5" customWidth="1"/>
    <col min="30" max="30" width="11.5703125" style="1" customWidth="1"/>
    <col min="31" max="31" width="10" style="1" bestFit="1" customWidth="1"/>
    <col min="32" max="32" width="8.7109375" style="1" bestFit="1" customWidth="1"/>
    <col min="33" max="33" width="10" style="1" bestFit="1" customWidth="1"/>
    <col min="34" max="34" width="12.85546875" style="5" customWidth="1"/>
    <col min="35" max="35" width="12.28515625" style="1" customWidth="1"/>
    <col min="36" max="36" width="12.85546875" style="1" customWidth="1"/>
    <col min="37" max="37" width="11" style="1" customWidth="1"/>
    <col min="38" max="38" width="5.28515625" style="1" customWidth="1"/>
    <col min="39" max="39" width="13.42578125" style="4" customWidth="1"/>
    <col min="40" max="40" width="12" style="5" customWidth="1"/>
    <col min="41" max="41" width="8.7109375" style="1" bestFit="1" customWidth="1"/>
    <col min="42" max="42" width="6.85546875" style="1" bestFit="1" customWidth="1"/>
    <col min="43" max="43" width="5.7109375" style="1" bestFit="1" customWidth="1"/>
    <col min="44" max="44" width="10" style="1" bestFit="1" customWidth="1"/>
    <col min="45" max="45" width="10.140625" style="5" customWidth="1"/>
    <col min="46" max="46" width="4.5703125" style="1" bestFit="1" customWidth="1"/>
    <col min="47" max="47" width="10" style="1" bestFit="1" customWidth="1"/>
    <col min="48" max="48" width="4.85546875" style="1" customWidth="1"/>
    <col min="49" max="49" width="5" style="1" customWidth="1"/>
    <col min="50" max="50" width="12.85546875" style="5" customWidth="1"/>
    <col min="51" max="51" width="12.28515625" style="1" customWidth="1"/>
    <col min="52" max="52" width="12.85546875" style="1" customWidth="1"/>
    <col min="53" max="53" width="11" style="1" customWidth="1"/>
    <col min="54" max="54" width="5.28515625" style="1" customWidth="1"/>
    <col min="55" max="55" width="12.42578125" style="4" customWidth="1"/>
    <col min="56" max="56" width="11.28515625" style="5" bestFit="1" customWidth="1"/>
    <col min="57" max="57" width="11.140625" style="1" customWidth="1"/>
    <col min="58" max="58" width="15.42578125" style="1" customWidth="1"/>
    <col min="59" max="59" width="7" style="1" bestFit="1" customWidth="1"/>
    <col min="60" max="60" width="11.42578125" style="1" customWidth="1"/>
    <col min="61" max="61" width="10" style="5" bestFit="1" customWidth="1"/>
    <col min="62" max="63" width="10" style="1" bestFit="1" customWidth="1"/>
    <col min="64" max="64" width="8.7109375" style="1" bestFit="1" customWidth="1"/>
    <col min="65" max="65" width="10" style="1" bestFit="1" customWidth="1"/>
    <col min="66" max="66" width="12.85546875" style="5" customWidth="1"/>
    <col min="67" max="67" width="12.28515625" style="1" customWidth="1"/>
    <col min="68" max="68" width="12.85546875" style="1" customWidth="1"/>
    <col min="69" max="69" width="11" style="1" customWidth="1"/>
    <col min="70" max="70" width="5.28515625" style="1" customWidth="1"/>
    <col min="71" max="71" width="18.85546875" style="1" customWidth="1"/>
    <col min="72" max="16384" width="9.140625" style="1"/>
  </cols>
  <sheetData>
    <row r="1" spans="1:71" s="6" customFormat="1" ht="29.25" customHeight="1" x14ac:dyDescent="0.25">
      <c r="D1" s="7"/>
      <c r="E1" s="7"/>
      <c r="F1" s="7"/>
      <c r="G1" s="7"/>
      <c r="BS1" s="8" t="s">
        <v>7</v>
      </c>
    </row>
    <row r="2" spans="1:71" s="6" customFormat="1" ht="59.25" customHeight="1" x14ac:dyDescent="0.2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</row>
    <row r="3" spans="1:71" s="6" customFormat="1" ht="29.25" customHeight="1" x14ac:dyDescent="0.25">
      <c r="D3" s="7"/>
      <c r="E3" s="7"/>
      <c r="F3" s="7"/>
      <c r="G3" s="7"/>
    </row>
    <row r="4" spans="1:71" s="6" customFormat="1" ht="27" customHeight="1" thickBot="1" x14ac:dyDescent="0.3">
      <c r="A4" s="10"/>
      <c r="B4" s="10"/>
      <c r="C4" s="11"/>
      <c r="D4" s="12"/>
      <c r="E4" s="12"/>
      <c r="F4" s="12"/>
      <c r="G4" s="12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3" t="s">
        <v>13</v>
      </c>
    </row>
    <row r="5" spans="1:71" s="6" customFormat="1" ht="49.5" customHeight="1" x14ac:dyDescent="0.25">
      <c r="A5" s="71" t="s">
        <v>0</v>
      </c>
      <c r="B5" s="74" t="s">
        <v>6</v>
      </c>
      <c r="C5" s="74" t="s">
        <v>25</v>
      </c>
      <c r="D5" s="74" t="s">
        <v>18</v>
      </c>
      <c r="E5" s="74" t="s">
        <v>17</v>
      </c>
      <c r="F5" s="60" t="s">
        <v>15</v>
      </c>
      <c r="G5" s="63" t="s">
        <v>20</v>
      </c>
      <c r="H5" s="49" t="s">
        <v>19</v>
      </c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1"/>
      <c r="W5" s="63" t="s">
        <v>21</v>
      </c>
      <c r="X5" s="49" t="s">
        <v>14</v>
      </c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1"/>
      <c r="AM5" s="63" t="s">
        <v>22</v>
      </c>
      <c r="AN5" s="49" t="s">
        <v>26</v>
      </c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1"/>
      <c r="BC5" s="66" t="s">
        <v>23</v>
      </c>
      <c r="BD5" s="49" t="s">
        <v>12</v>
      </c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1"/>
      <c r="BS5" s="57" t="s">
        <v>3</v>
      </c>
    </row>
    <row r="6" spans="1:71" s="6" customFormat="1" x14ac:dyDescent="0.25">
      <c r="A6" s="72"/>
      <c r="B6" s="75"/>
      <c r="C6" s="75"/>
      <c r="D6" s="75"/>
      <c r="E6" s="75"/>
      <c r="F6" s="61"/>
      <c r="G6" s="64"/>
      <c r="H6" s="52" t="s">
        <v>1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4"/>
      <c r="W6" s="64"/>
      <c r="X6" s="52" t="s">
        <v>1</v>
      </c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4"/>
      <c r="AM6" s="64"/>
      <c r="AN6" s="52" t="s">
        <v>1</v>
      </c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4"/>
      <c r="BC6" s="67"/>
      <c r="BD6" s="52" t="s">
        <v>1</v>
      </c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4"/>
      <c r="BS6" s="58"/>
    </row>
    <row r="7" spans="1:71" s="6" customFormat="1" ht="24.75" customHeight="1" x14ac:dyDescent="0.25">
      <c r="A7" s="72"/>
      <c r="B7" s="75"/>
      <c r="C7" s="75"/>
      <c r="D7" s="75"/>
      <c r="E7" s="75"/>
      <c r="F7" s="61"/>
      <c r="G7" s="64"/>
      <c r="H7" s="44" t="s">
        <v>2</v>
      </c>
      <c r="I7" s="46">
        <v>2022</v>
      </c>
      <c r="J7" s="47"/>
      <c r="K7" s="47"/>
      <c r="L7" s="47"/>
      <c r="M7" s="44" t="s">
        <v>2</v>
      </c>
      <c r="N7" s="46">
        <v>2023</v>
      </c>
      <c r="O7" s="47"/>
      <c r="P7" s="47"/>
      <c r="Q7" s="47"/>
      <c r="R7" s="44" t="s">
        <v>2</v>
      </c>
      <c r="S7" s="46">
        <v>2024</v>
      </c>
      <c r="T7" s="47"/>
      <c r="U7" s="47"/>
      <c r="V7" s="48"/>
      <c r="W7" s="64"/>
      <c r="X7" s="56" t="s">
        <v>5</v>
      </c>
      <c r="Y7" s="46">
        <v>2022</v>
      </c>
      <c r="Z7" s="47"/>
      <c r="AA7" s="47"/>
      <c r="AB7" s="47"/>
      <c r="AC7" s="56" t="s">
        <v>5</v>
      </c>
      <c r="AD7" s="46">
        <v>2023</v>
      </c>
      <c r="AE7" s="47"/>
      <c r="AF7" s="47"/>
      <c r="AG7" s="47"/>
      <c r="AH7" s="44" t="s">
        <v>2</v>
      </c>
      <c r="AI7" s="46">
        <v>2024</v>
      </c>
      <c r="AJ7" s="47"/>
      <c r="AK7" s="47"/>
      <c r="AL7" s="48"/>
      <c r="AM7" s="64"/>
      <c r="AN7" s="56" t="s">
        <v>5</v>
      </c>
      <c r="AO7" s="46">
        <v>2022</v>
      </c>
      <c r="AP7" s="47"/>
      <c r="AQ7" s="47"/>
      <c r="AR7" s="47"/>
      <c r="AS7" s="56" t="s">
        <v>5</v>
      </c>
      <c r="AT7" s="46">
        <v>2023</v>
      </c>
      <c r="AU7" s="47"/>
      <c r="AV7" s="47"/>
      <c r="AW7" s="47"/>
      <c r="AX7" s="44" t="s">
        <v>2</v>
      </c>
      <c r="AY7" s="46">
        <v>2024</v>
      </c>
      <c r="AZ7" s="47"/>
      <c r="BA7" s="47"/>
      <c r="BB7" s="48"/>
      <c r="BC7" s="67"/>
      <c r="BD7" s="56" t="s">
        <v>5</v>
      </c>
      <c r="BE7" s="46">
        <v>2022</v>
      </c>
      <c r="BF7" s="47"/>
      <c r="BG7" s="47"/>
      <c r="BH7" s="47"/>
      <c r="BI7" s="56" t="s">
        <v>5</v>
      </c>
      <c r="BJ7" s="46">
        <v>2023</v>
      </c>
      <c r="BK7" s="47"/>
      <c r="BL7" s="47"/>
      <c r="BM7" s="47"/>
      <c r="BN7" s="44" t="s">
        <v>2</v>
      </c>
      <c r="BO7" s="46">
        <v>2024</v>
      </c>
      <c r="BP7" s="47"/>
      <c r="BQ7" s="47"/>
      <c r="BR7" s="48"/>
      <c r="BS7" s="58"/>
    </row>
    <row r="8" spans="1:71" s="6" customFormat="1" ht="68.25" customHeight="1" x14ac:dyDescent="0.25">
      <c r="A8" s="73"/>
      <c r="B8" s="76"/>
      <c r="C8" s="76"/>
      <c r="D8" s="76"/>
      <c r="E8" s="76"/>
      <c r="F8" s="62"/>
      <c r="G8" s="65"/>
      <c r="H8" s="45"/>
      <c r="I8" s="43" t="s">
        <v>8</v>
      </c>
      <c r="J8" s="43" t="s">
        <v>9</v>
      </c>
      <c r="K8" s="43" t="s">
        <v>10</v>
      </c>
      <c r="L8" s="42" t="s">
        <v>11</v>
      </c>
      <c r="M8" s="45"/>
      <c r="N8" s="14" t="s">
        <v>8</v>
      </c>
      <c r="O8" s="43" t="s">
        <v>9</v>
      </c>
      <c r="P8" s="43" t="s">
        <v>10</v>
      </c>
      <c r="Q8" s="42" t="s">
        <v>11</v>
      </c>
      <c r="R8" s="45"/>
      <c r="S8" s="14" t="s">
        <v>8</v>
      </c>
      <c r="T8" s="43" t="s">
        <v>9</v>
      </c>
      <c r="U8" s="43" t="s">
        <v>10</v>
      </c>
      <c r="V8" s="24" t="s">
        <v>11</v>
      </c>
      <c r="W8" s="65"/>
      <c r="X8" s="56"/>
      <c r="Y8" s="14" t="s">
        <v>8</v>
      </c>
      <c r="Z8" s="43" t="s">
        <v>9</v>
      </c>
      <c r="AA8" s="43" t="s">
        <v>10</v>
      </c>
      <c r="AB8" s="43" t="s">
        <v>11</v>
      </c>
      <c r="AC8" s="56"/>
      <c r="AD8" s="14" t="s">
        <v>8</v>
      </c>
      <c r="AE8" s="43" t="s">
        <v>9</v>
      </c>
      <c r="AF8" s="43" t="s">
        <v>10</v>
      </c>
      <c r="AG8" s="42" t="s">
        <v>11</v>
      </c>
      <c r="AH8" s="45"/>
      <c r="AI8" s="14" t="s">
        <v>8</v>
      </c>
      <c r="AJ8" s="43" t="s">
        <v>9</v>
      </c>
      <c r="AK8" s="43" t="s">
        <v>10</v>
      </c>
      <c r="AL8" s="24" t="s">
        <v>11</v>
      </c>
      <c r="AM8" s="65"/>
      <c r="AN8" s="56"/>
      <c r="AO8" s="14" t="s">
        <v>8</v>
      </c>
      <c r="AP8" s="43" t="s">
        <v>9</v>
      </c>
      <c r="AQ8" s="43" t="s">
        <v>10</v>
      </c>
      <c r="AR8" s="43" t="s">
        <v>11</v>
      </c>
      <c r="AS8" s="56"/>
      <c r="AT8" s="14" t="s">
        <v>8</v>
      </c>
      <c r="AU8" s="43" t="s">
        <v>9</v>
      </c>
      <c r="AV8" s="43" t="s">
        <v>10</v>
      </c>
      <c r="AW8" s="43" t="s">
        <v>11</v>
      </c>
      <c r="AX8" s="45"/>
      <c r="AY8" s="14" t="s">
        <v>8</v>
      </c>
      <c r="AZ8" s="43" t="s">
        <v>9</v>
      </c>
      <c r="BA8" s="43" t="s">
        <v>10</v>
      </c>
      <c r="BB8" s="24" t="s">
        <v>11</v>
      </c>
      <c r="BC8" s="67"/>
      <c r="BD8" s="56"/>
      <c r="BE8" s="14" t="s">
        <v>8</v>
      </c>
      <c r="BF8" s="43" t="s">
        <v>9</v>
      </c>
      <c r="BG8" s="43" t="s">
        <v>10</v>
      </c>
      <c r="BH8" s="43" t="s">
        <v>11</v>
      </c>
      <c r="BI8" s="56"/>
      <c r="BJ8" s="14" t="s">
        <v>8</v>
      </c>
      <c r="BK8" s="43" t="s">
        <v>9</v>
      </c>
      <c r="BL8" s="43" t="s">
        <v>10</v>
      </c>
      <c r="BM8" s="43" t="s">
        <v>11</v>
      </c>
      <c r="BN8" s="45"/>
      <c r="BO8" s="14" t="s">
        <v>8</v>
      </c>
      <c r="BP8" s="43" t="s">
        <v>9</v>
      </c>
      <c r="BQ8" s="43" t="s">
        <v>10</v>
      </c>
      <c r="BR8" s="24" t="s">
        <v>11</v>
      </c>
      <c r="BS8" s="59"/>
    </row>
    <row r="9" spans="1:71" s="6" customFormat="1" ht="21.75" customHeight="1" x14ac:dyDescent="0.25">
      <c r="A9" s="25">
        <v>1</v>
      </c>
      <c r="B9" s="20">
        <v>2</v>
      </c>
      <c r="C9" s="20">
        <v>3</v>
      </c>
      <c r="D9" s="20">
        <v>4</v>
      </c>
      <c r="E9" s="20">
        <v>5</v>
      </c>
      <c r="F9" s="24">
        <v>6</v>
      </c>
      <c r="G9" s="25">
        <v>8</v>
      </c>
      <c r="H9" s="43">
        <v>8</v>
      </c>
      <c r="I9" s="43">
        <v>9</v>
      </c>
      <c r="J9" s="43">
        <v>10</v>
      </c>
      <c r="K9" s="43">
        <v>11</v>
      </c>
      <c r="L9" s="43">
        <v>12</v>
      </c>
      <c r="M9" s="43">
        <v>13</v>
      </c>
      <c r="N9" s="43">
        <v>14</v>
      </c>
      <c r="O9" s="43">
        <v>15</v>
      </c>
      <c r="P9" s="43">
        <v>16</v>
      </c>
      <c r="Q9" s="43">
        <v>17</v>
      </c>
      <c r="R9" s="43">
        <v>13</v>
      </c>
      <c r="S9" s="43">
        <v>14</v>
      </c>
      <c r="T9" s="43">
        <v>15</v>
      </c>
      <c r="U9" s="43">
        <v>16</v>
      </c>
      <c r="V9" s="24">
        <v>17</v>
      </c>
      <c r="W9" s="25">
        <v>18</v>
      </c>
      <c r="X9" s="43">
        <v>19</v>
      </c>
      <c r="Y9" s="43">
        <v>20</v>
      </c>
      <c r="Z9" s="43">
        <v>21</v>
      </c>
      <c r="AA9" s="43">
        <v>22</v>
      </c>
      <c r="AB9" s="43">
        <v>23</v>
      </c>
      <c r="AC9" s="43">
        <v>24</v>
      </c>
      <c r="AD9" s="43">
        <v>25</v>
      </c>
      <c r="AE9" s="43">
        <v>26</v>
      </c>
      <c r="AF9" s="43">
        <v>27</v>
      </c>
      <c r="AG9" s="43">
        <v>28</v>
      </c>
      <c r="AH9" s="43">
        <v>13</v>
      </c>
      <c r="AI9" s="43">
        <v>14</v>
      </c>
      <c r="AJ9" s="43">
        <v>15</v>
      </c>
      <c r="AK9" s="43">
        <v>16</v>
      </c>
      <c r="AL9" s="24">
        <v>17</v>
      </c>
      <c r="AM9" s="25">
        <v>29</v>
      </c>
      <c r="AN9" s="43">
        <v>30</v>
      </c>
      <c r="AO9" s="43">
        <v>31</v>
      </c>
      <c r="AP9" s="43">
        <v>32</v>
      </c>
      <c r="AQ9" s="43">
        <v>33</v>
      </c>
      <c r="AR9" s="43">
        <v>34</v>
      </c>
      <c r="AS9" s="43">
        <v>35</v>
      </c>
      <c r="AT9" s="43">
        <v>36</v>
      </c>
      <c r="AU9" s="43">
        <v>37</v>
      </c>
      <c r="AV9" s="43">
        <v>38</v>
      </c>
      <c r="AW9" s="43">
        <v>39</v>
      </c>
      <c r="AX9" s="43">
        <v>13</v>
      </c>
      <c r="AY9" s="43">
        <v>14</v>
      </c>
      <c r="AZ9" s="43">
        <v>15</v>
      </c>
      <c r="BA9" s="43">
        <v>16</v>
      </c>
      <c r="BB9" s="24">
        <v>17</v>
      </c>
      <c r="BC9" s="25">
        <v>40</v>
      </c>
      <c r="BD9" s="43">
        <v>41</v>
      </c>
      <c r="BE9" s="43">
        <v>42</v>
      </c>
      <c r="BF9" s="43">
        <v>43</v>
      </c>
      <c r="BG9" s="43">
        <v>44</v>
      </c>
      <c r="BH9" s="43">
        <v>45</v>
      </c>
      <c r="BI9" s="43">
        <v>46</v>
      </c>
      <c r="BJ9" s="43">
        <v>47</v>
      </c>
      <c r="BK9" s="43">
        <v>48</v>
      </c>
      <c r="BL9" s="43">
        <v>49</v>
      </c>
      <c r="BM9" s="43">
        <v>50</v>
      </c>
      <c r="BN9" s="43">
        <v>13</v>
      </c>
      <c r="BO9" s="43">
        <v>14</v>
      </c>
      <c r="BP9" s="43">
        <v>15</v>
      </c>
      <c r="BQ9" s="43">
        <v>16</v>
      </c>
      <c r="BR9" s="24">
        <v>17</v>
      </c>
      <c r="BS9" s="14">
        <v>51</v>
      </c>
    </row>
    <row r="10" spans="1:71" s="6" customFormat="1" ht="30" customHeight="1" x14ac:dyDescent="0.25">
      <c r="A10" s="77" t="s">
        <v>4</v>
      </c>
      <c r="B10" s="79" t="s">
        <v>27</v>
      </c>
      <c r="C10" s="15"/>
      <c r="D10" s="21"/>
      <c r="E10" s="21"/>
      <c r="F10" s="33"/>
      <c r="G10" s="2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27"/>
      <c r="W10" s="2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27"/>
      <c r="AM10" s="2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27"/>
      <c r="BC10" s="26"/>
      <c r="BD10" s="16"/>
      <c r="BE10" s="16"/>
      <c r="BF10" s="16"/>
      <c r="BG10" s="16"/>
      <c r="BH10" s="16"/>
      <c r="BI10" s="16"/>
      <c r="BJ10" s="16"/>
      <c r="BK10" s="16"/>
      <c r="BL10" s="16"/>
      <c r="BM10" s="17"/>
      <c r="BN10" s="16"/>
      <c r="BO10" s="16"/>
      <c r="BP10" s="16"/>
      <c r="BQ10" s="16"/>
      <c r="BR10" s="27"/>
      <c r="BS10" s="31"/>
    </row>
    <row r="11" spans="1:71" s="6" customFormat="1" ht="30" customHeight="1" x14ac:dyDescent="0.25">
      <c r="A11" s="78"/>
      <c r="B11" s="80"/>
      <c r="C11" s="15"/>
      <c r="D11" s="18"/>
      <c r="E11" s="21"/>
      <c r="F11" s="33"/>
      <c r="G11" s="2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27"/>
      <c r="W11" s="2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27"/>
      <c r="AM11" s="2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27"/>
      <c r="BC11" s="26"/>
      <c r="BD11" s="16"/>
      <c r="BE11" s="16"/>
      <c r="BF11" s="16"/>
      <c r="BG11" s="16"/>
      <c r="BH11" s="16"/>
      <c r="BI11" s="16"/>
      <c r="BJ11" s="16"/>
      <c r="BK11" s="16"/>
      <c r="BL11" s="16"/>
      <c r="BM11" s="17"/>
      <c r="BN11" s="16"/>
      <c r="BO11" s="16"/>
      <c r="BP11" s="16"/>
      <c r="BQ11" s="16"/>
      <c r="BR11" s="27"/>
      <c r="BS11" s="31"/>
    </row>
    <row r="12" spans="1:71" s="6" customFormat="1" ht="30" customHeight="1" x14ac:dyDescent="0.25">
      <c r="A12" s="78"/>
      <c r="B12" s="80"/>
      <c r="C12" s="15"/>
      <c r="D12" s="18"/>
      <c r="E12" s="21"/>
      <c r="F12" s="33"/>
      <c r="G12" s="2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27"/>
      <c r="W12" s="2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27"/>
      <c r="AM12" s="2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27"/>
      <c r="BC12" s="26"/>
      <c r="BD12" s="16"/>
      <c r="BE12" s="16"/>
      <c r="BF12" s="16"/>
      <c r="BG12" s="16"/>
      <c r="BH12" s="16"/>
      <c r="BI12" s="16"/>
      <c r="BJ12" s="16"/>
      <c r="BK12" s="16"/>
      <c r="BL12" s="16"/>
      <c r="BM12" s="17"/>
      <c r="BN12" s="16"/>
      <c r="BO12" s="16"/>
      <c r="BP12" s="16"/>
      <c r="BQ12" s="16"/>
      <c r="BR12" s="27"/>
      <c r="BS12" s="31"/>
    </row>
    <row r="13" spans="1:71" s="6" customFormat="1" ht="30" customHeight="1" x14ac:dyDescent="0.25">
      <c r="A13" s="78"/>
      <c r="B13" s="81"/>
      <c r="C13" s="15"/>
      <c r="D13" s="18"/>
      <c r="E13" s="21"/>
      <c r="F13" s="33"/>
      <c r="G13" s="2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27"/>
      <c r="W13" s="2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27"/>
      <c r="AM13" s="2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27"/>
      <c r="BC13" s="26"/>
      <c r="BD13" s="16"/>
      <c r="BE13" s="16"/>
      <c r="BF13" s="16"/>
      <c r="BG13" s="16"/>
      <c r="BH13" s="16"/>
      <c r="BI13" s="16"/>
      <c r="BJ13" s="16"/>
      <c r="BK13" s="16"/>
      <c r="BL13" s="16"/>
      <c r="BM13" s="17"/>
      <c r="BN13" s="16"/>
      <c r="BO13" s="16"/>
      <c r="BP13" s="16"/>
      <c r="BQ13" s="16"/>
      <c r="BR13" s="27"/>
      <c r="BS13" s="31"/>
    </row>
    <row r="14" spans="1:71" s="6" customFormat="1" ht="198.75" customHeight="1" x14ac:dyDescent="0.25">
      <c r="A14" s="34" t="s">
        <v>28</v>
      </c>
      <c r="B14" s="22"/>
      <c r="C14" s="22" t="s">
        <v>29</v>
      </c>
      <c r="D14" s="19">
        <v>12</v>
      </c>
      <c r="E14" s="21" t="s">
        <v>30</v>
      </c>
      <c r="F14" s="33" t="s">
        <v>31</v>
      </c>
      <c r="G14" s="26">
        <v>83000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42757.91</v>
      </c>
      <c r="N14" s="16">
        <v>9252.2000000000007</v>
      </c>
      <c r="O14" s="16">
        <v>33291.9</v>
      </c>
      <c r="P14" s="16">
        <v>213.8</v>
      </c>
      <c r="Q14" s="16">
        <v>0</v>
      </c>
      <c r="R14" s="16">
        <v>40242.089999999997</v>
      </c>
      <c r="S14" s="16">
        <v>0</v>
      </c>
      <c r="T14" s="16">
        <v>40040.9</v>
      </c>
      <c r="U14" s="16">
        <v>201.2</v>
      </c>
      <c r="V14" s="27">
        <v>0</v>
      </c>
      <c r="W14" s="26">
        <f>X14+AC14</f>
        <v>2006</v>
      </c>
      <c r="X14" s="16">
        <f t="shared" ref="X14:X21" si="0">Y14+Z14+AA14+AB14</f>
        <v>0</v>
      </c>
      <c r="Y14" s="16">
        <f t="shared" ref="Y14" si="1">I14</f>
        <v>0</v>
      </c>
      <c r="Z14" s="16">
        <f t="shared" ref="Z14" si="2">J14</f>
        <v>0</v>
      </c>
      <c r="AA14" s="16">
        <f t="shared" ref="AA14" si="3">K14</f>
        <v>0</v>
      </c>
      <c r="AB14" s="16">
        <f t="shared" ref="AB14" si="4">L14</f>
        <v>0</v>
      </c>
      <c r="AC14" s="16">
        <f>AD14+AE14+AF14+AG14</f>
        <v>2006</v>
      </c>
      <c r="AD14" s="16">
        <v>2006</v>
      </c>
      <c r="AE14" s="16">
        <v>0</v>
      </c>
      <c r="AF14" s="16">
        <v>0</v>
      </c>
      <c r="AG14" s="16">
        <f t="shared" ref="AG14" si="5">Q14</f>
        <v>0</v>
      </c>
      <c r="AH14" s="16">
        <v>0</v>
      </c>
      <c r="AI14" s="16">
        <v>0</v>
      </c>
      <c r="AJ14" s="16">
        <v>0</v>
      </c>
      <c r="AK14" s="16">
        <v>0</v>
      </c>
      <c r="AL14" s="27">
        <v>0</v>
      </c>
      <c r="AM14" s="26">
        <v>0</v>
      </c>
      <c r="AN14" s="16">
        <v>0</v>
      </c>
      <c r="AO14" s="16">
        <f t="shared" ref="AO14" si="6">Y14</f>
        <v>0</v>
      </c>
      <c r="AP14" s="16">
        <f t="shared" ref="AP14" si="7">Z14</f>
        <v>0</v>
      </c>
      <c r="AQ14" s="16">
        <f t="shared" ref="AQ14" si="8">AA14</f>
        <v>0</v>
      </c>
      <c r="AR14" s="16">
        <f t="shared" ref="AR14" si="9">AB14</f>
        <v>0</v>
      </c>
      <c r="AS14" s="16">
        <v>0</v>
      </c>
      <c r="AT14" s="16">
        <f t="shared" ref="AT14:AT21" si="10">AD14</f>
        <v>2006</v>
      </c>
      <c r="AU14" s="16">
        <v>0</v>
      </c>
      <c r="AV14" s="16">
        <f t="shared" ref="AV14:AV21" si="11">AF14</f>
        <v>0</v>
      </c>
      <c r="AW14" s="16">
        <f t="shared" ref="AW14:AW21" si="12">AG14</f>
        <v>0</v>
      </c>
      <c r="AX14" s="16">
        <v>0</v>
      </c>
      <c r="AY14" s="16">
        <v>0</v>
      </c>
      <c r="AZ14" s="16">
        <v>0</v>
      </c>
      <c r="BA14" s="16">
        <v>0</v>
      </c>
      <c r="BB14" s="27">
        <v>0</v>
      </c>
      <c r="BC14" s="2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2006</v>
      </c>
      <c r="BJ14" s="16">
        <v>2006</v>
      </c>
      <c r="BK14" s="16">
        <v>0</v>
      </c>
      <c r="BL14" s="16">
        <v>0</v>
      </c>
      <c r="BM14" s="17">
        <v>0</v>
      </c>
      <c r="BN14" s="16">
        <v>0</v>
      </c>
      <c r="BO14" s="16">
        <v>0</v>
      </c>
      <c r="BP14" s="16">
        <v>0</v>
      </c>
      <c r="BQ14" s="16">
        <v>0</v>
      </c>
      <c r="BR14" s="27">
        <v>0</v>
      </c>
      <c r="BS14" s="31"/>
    </row>
    <row r="15" spans="1:71" s="6" customFormat="1" ht="29.25" customHeight="1" x14ac:dyDescent="0.25">
      <c r="A15" s="34"/>
      <c r="B15" s="22"/>
      <c r="C15" s="82" t="s">
        <v>32</v>
      </c>
      <c r="D15" s="35" t="s">
        <v>33</v>
      </c>
      <c r="E15" s="21" t="s">
        <v>52</v>
      </c>
      <c r="F15" s="85" t="s">
        <v>41</v>
      </c>
      <c r="G15" s="26">
        <v>22575.7</v>
      </c>
      <c r="H15" s="16">
        <f>G15*49%</f>
        <v>11062.093000000001</v>
      </c>
      <c r="I15" s="16">
        <v>0</v>
      </c>
      <c r="J15" s="16">
        <v>6469.1</v>
      </c>
      <c r="K15" s="16">
        <f>H15*0.5%</f>
        <v>55.310465000000008</v>
      </c>
      <c r="L15" s="16">
        <v>4537.7</v>
      </c>
      <c r="M15" s="16">
        <f>G15-H15</f>
        <v>11513.607</v>
      </c>
      <c r="N15" s="16">
        <v>0</v>
      </c>
      <c r="O15" s="16">
        <v>11456</v>
      </c>
      <c r="P15" s="16">
        <v>57.6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27">
        <v>0</v>
      </c>
      <c r="W15" s="26">
        <f t="shared" ref="W15:W23" si="13">X15+AC15</f>
        <v>11062.1</v>
      </c>
      <c r="X15" s="16">
        <f t="shared" si="0"/>
        <v>11062.1</v>
      </c>
      <c r="Y15" s="16">
        <v>0</v>
      </c>
      <c r="Z15" s="16">
        <v>225.4</v>
      </c>
      <c r="AA15" s="16">
        <v>55.3</v>
      </c>
      <c r="AB15" s="16">
        <v>10781.4</v>
      </c>
      <c r="AC15" s="16">
        <f t="shared" ref="AC15:AC21" si="14">AD15+AE15+AF15+AG15</f>
        <v>0</v>
      </c>
      <c r="AD15" s="16">
        <f t="shared" ref="AD15:AD21" si="15">AE15+AF15+AG15+AH15</f>
        <v>0</v>
      </c>
      <c r="AE15" s="16">
        <f t="shared" ref="AE15:AE21" si="16">AF15+AG15+AH15+AI15</f>
        <v>0</v>
      </c>
      <c r="AF15" s="16">
        <f t="shared" ref="AF15:AF21" si="17">AG15+AH15+AI15+AJ15</f>
        <v>0</v>
      </c>
      <c r="AG15" s="16">
        <f t="shared" ref="AG15:AG21" si="18">AH15+AI15+AJ15+AK15</f>
        <v>0</v>
      </c>
      <c r="AH15" s="16">
        <v>0</v>
      </c>
      <c r="AI15" s="16">
        <v>0</v>
      </c>
      <c r="AJ15" s="16">
        <v>0</v>
      </c>
      <c r="AK15" s="16">
        <v>0</v>
      </c>
      <c r="AL15" s="27">
        <v>0</v>
      </c>
      <c r="AM15" s="2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f t="shared" ref="AS15:AS21" si="19">AC15</f>
        <v>0</v>
      </c>
      <c r="AT15" s="16">
        <f t="shared" si="10"/>
        <v>0</v>
      </c>
      <c r="AU15" s="16">
        <f t="shared" ref="AU15:AU21" si="20">AE15</f>
        <v>0</v>
      </c>
      <c r="AV15" s="16">
        <f t="shared" si="11"/>
        <v>0</v>
      </c>
      <c r="AW15" s="16">
        <f t="shared" si="12"/>
        <v>0</v>
      </c>
      <c r="AX15" s="16">
        <f t="shared" ref="AX15:AX21" si="21">AH15</f>
        <v>0</v>
      </c>
      <c r="AY15" s="16">
        <f t="shared" ref="AY15:AY21" si="22">AI15</f>
        <v>0</v>
      </c>
      <c r="AZ15" s="16">
        <f t="shared" ref="AZ15:AZ21" si="23">AJ15</f>
        <v>0</v>
      </c>
      <c r="BA15" s="16">
        <f t="shared" ref="BA15:BA21" si="24">AK15</f>
        <v>0</v>
      </c>
      <c r="BB15" s="16">
        <f t="shared" ref="BB15:BB21" si="25">AL15</f>
        <v>0</v>
      </c>
      <c r="BC15" s="26">
        <f t="shared" ref="BC15:BC21" si="26">BD15+BI15</f>
        <v>11062.099999999999</v>
      </c>
      <c r="BD15" s="16">
        <v>11062.099999999999</v>
      </c>
      <c r="BE15" s="16">
        <v>0</v>
      </c>
      <c r="BF15" s="16">
        <v>225.4</v>
      </c>
      <c r="BG15" s="16">
        <v>55.3</v>
      </c>
      <c r="BH15" s="16">
        <v>10781.4</v>
      </c>
      <c r="BI15" s="16">
        <f t="shared" ref="BH15:BI23" si="27">BJ15+BK15+BL15+BM15</f>
        <v>0</v>
      </c>
      <c r="BJ15" s="16">
        <f t="shared" ref="BJ15" si="28">BK15+BL15+BM15+BN15</f>
        <v>0</v>
      </c>
      <c r="BK15" s="16">
        <f t="shared" ref="BK15" si="29">BL15+BM15+BN15+BO15</f>
        <v>0</v>
      </c>
      <c r="BL15" s="16">
        <f t="shared" ref="BL15" si="30">BM15+BN15+BO15+BP15</f>
        <v>0</v>
      </c>
      <c r="BM15" s="16">
        <f t="shared" ref="BM15" si="31">BN15+BO15+BP15+BQ15</f>
        <v>0</v>
      </c>
      <c r="BN15" s="16">
        <f t="shared" ref="BN15" si="32">BO15+BP15+BQ15+BR15</f>
        <v>0</v>
      </c>
      <c r="BO15" s="16">
        <f t="shared" ref="BO15" si="33">BP15+BQ15+BR15+BS15</f>
        <v>0</v>
      </c>
      <c r="BP15" s="16">
        <f t="shared" ref="BP15" si="34">BQ15+BR15+BS15+BT15</f>
        <v>0</v>
      </c>
      <c r="BQ15" s="16">
        <f t="shared" ref="BQ15" si="35">BR15+BS15+BT15+BU15</f>
        <v>0</v>
      </c>
      <c r="BR15" s="16">
        <f t="shared" ref="BR15" si="36">BS15+BT15+BU15+BV15</f>
        <v>0</v>
      </c>
      <c r="BS15" s="31"/>
    </row>
    <row r="16" spans="1:71" s="6" customFormat="1" ht="29.25" customHeight="1" x14ac:dyDescent="0.25">
      <c r="A16" s="34"/>
      <c r="B16" s="22"/>
      <c r="C16" s="83"/>
      <c r="D16" s="35" t="s">
        <v>34</v>
      </c>
      <c r="E16" s="21" t="s">
        <v>52</v>
      </c>
      <c r="F16" s="86"/>
      <c r="G16" s="26">
        <v>14956.5</v>
      </c>
      <c r="H16" s="16">
        <f t="shared" ref="H16:H21" si="37">G16*49%</f>
        <v>7328.6849999999995</v>
      </c>
      <c r="I16" s="16">
        <v>0</v>
      </c>
      <c r="J16" s="16">
        <v>4285.8</v>
      </c>
      <c r="K16" s="16">
        <f t="shared" ref="K16:K22" si="38">H16*0.5%</f>
        <v>36.643425000000001</v>
      </c>
      <c r="L16" s="16">
        <v>3006.3</v>
      </c>
      <c r="M16" s="16">
        <f t="shared" ref="M16:M23" si="39">G16-H16</f>
        <v>7627.8150000000005</v>
      </c>
      <c r="N16" s="16">
        <v>0</v>
      </c>
      <c r="O16" s="16">
        <v>0</v>
      </c>
      <c r="P16" s="16">
        <v>38.1</v>
      </c>
      <c r="Q16" s="16">
        <v>7589.7</v>
      </c>
      <c r="R16" s="16">
        <v>0</v>
      </c>
      <c r="S16" s="16">
        <v>0</v>
      </c>
      <c r="T16" s="16">
        <v>0</v>
      </c>
      <c r="U16" s="16">
        <v>0</v>
      </c>
      <c r="V16" s="27">
        <v>0</v>
      </c>
      <c r="W16" s="26">
        <f t="shared" si="13"/>
        <v>7328.7</v>
      </c>
      <c r="X16" s="16">
        <f t="shared" si="0"/>
        <v>7328.7</v>
      </c>
      <c r="Y16" s="16">
        <v>0</v>
      </c>
      <c r="Z16" s="16">
        <v>149.4</v>
      </c>
      <c r="AA16" s="16">
        <v>36.6</v>
      </c>
      <c r="AB16" s="16">
        <v>7142.7</v>
      </c>
      <c r="AC16" s="16">
        <f t="shared" si="14"/>
        <v>0</v>
      </c>
      <c r="AD16" s="16">
        <f t="shared" si="15"/>
        <v>0</v>
      </c>
      <c r="AE16" s="16">
        <f t="shared" si="16"/>
        <v>0</v>
      </c>
      <c r="AF16" s="16">
        <f t="shared" si="17"/>
        <v>0</v>
      </c>
      <c r="AG16" s="16">
        <f t="shared" si="18"/>
        <v>0</v>
      </c>
      <c r="AH16" s="16">
        <v>0</v>
      </c>
      <c r="AI16" s="16">
        <v>0</v>
      </c>
      <c r="AJ16" s="16">
        <v>0</v>
      </c>
      <c r="AK16" s="16">
        <v>0</v>
      </c>
      <c r="AL16" s="27">
        <v>0</v>
      </c>
      <c r="AM16" s="2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f t="shared" si="19"/>
        <v>0</v>
      </c>
      <c r="AT16" s="16">
        <f t="shared" si="10"/>
        <v>0</v>
      </c>
      <c r="AU16" s="16">
        <f t="shared" si="20"/>
        <v>0</v>
      </c>
      <c r="AV16" s="16">
        <f t="shared" si="11"/>
        <v>0</v>
      </c>
      <c r="AW16" s="16">
        <f t="shared" si="12"/>
        <v>0</v>
      </c>
      <c r="AX16" s="16">
        <f t="shared" si="21"/>
        <v>0</v>
      </c>
      <c r="AY16" s="16">
        <f t="shared" si="22"/>
        <v>0</v>
      </c>
      <c r="AZ16" s="16">
        <f t="shared" si="23"/>
        <v>0</v>
      </c>
      <c r="BA16" s="16">
        <f t="shared" si="24"/>
        <v>0</v>
      </c>
      <c r="BB16" s="16">
        <f t="shared" si="25"/>
        <v>0</v>
      </c>
      <c r="BC16" s="26">
        <f t="shared" si="26"/>
        <v>7328.7</v>
      </c>
      <c r="BD16" s="16">
        <v>7328.7</v>
      </c>
      <c r="BE16" s="16">
        <v>0</v>
      </c>
      <c r="BF16" s="16">
        <v>149.4</v>
      </c>
      <c r="BG16" s="16">
        <v>36.6</v>
      </c>
      <c r="BH16" s="16">
        <v>7142.7</v>
      </c>
      <c r="BI16" s="16">
        <f t="shared" ref="BI16:BI21" si="40">BJ16+BK16+BL16+BM16</f>
        <v>0</v>
      </c>
      <c r="BJ16" s="16">
        <f t="shared" ref="BJ16:BJ21" si="41">BK16+BL16+BM16+BN16</f>
        <v>0</v>
      </c>
      <c r="BK16" s="16">
        <f t="shared" ref="BK16:BK21" si="42">BL16+BM16+BN16+BO16</f>
        <v>0</v>
      </c>
      <c r="BL16" s="16">
        <f t="shared" ref="BL16:BL21" si="43">BM16+BN16+BO16+BP16</f>
        <v>0</v>
      </c>
      <c r="BM16" s="16">
        <f t="shared" ref="BM16:BM21" si="44">BN16+BO16+BP16+BQ16</f>
        <v>0</v>
      </c>
      <c r="BN16" s="16">
        <f t="shared" ref="BN16:BN21" si="45">BO16+BP16+BQ16+BR16</f>
        <v>0</v>
      </c>
      <c r="BO16" s="16">
        <f t="shared" ref="BO16:BO21" si="46">BP16+BQ16+BR16+BS16</f>
        <v>0</v>
      </c>
      <c r="BP16" s="16">
        <f t="shared" ref="BP16:BP21" si="47">BQ16+BR16+BS16+BT16</f>
        <v>0</v>
      </c>
      <c r="BQ16" s="16">
        <f t="shared" ref="BQ16:BQ21" si="48">BR16+BS16+BT16+BU16</f>
        <v>0</v>
      </c>
      <c r="BR16" s="16">
        <f t="shared" ref="BR16:BR21" si="49">BS16+BT16+BU16+BV16</f>
        <v>0</v>
      </c>
      <c r="BS16" s="31"/>
    </row>
    <row r="17" spans="1:71" s="6" customFormat="1" ht="29.25" customHeight="1" x14ac:dyDescent="0.25">
      <c r="A17" s="34"/>
      <c r="B17" s="22"/>
      <c r="C17" s="83"/>
      <c r="D17" s="35" t="s">
        <v>35</v>
      </c>
      <c r="E17" s="21" t="s">
        <v>52</v>
      </c>
      <c r="F17" s="86"/>
      <c r="G17" s="26">
        <v>14956.5</v>
      </c>
      <c r="H17" s="16">
        <f t="shared" si="37"/>
        <v>7328.6849999999995</v>
      </c>
      <c r="I17" s="16">
        <v>0</v>
      </c>
      <c r="J17" s="16">
        <v>4285.8</v>
      </c>
      <c r="K17" s="16">
        <f t="shared" si="38"/>
        <v>36.643425000000001</v>
      </c>
      <c r="L17" s="16">
        <v>3006.3</v>
      </c>
      <c r="M17" s="16">
        <f t="shared" si="39"/>
        <v>7627.8150000000005</v>
      </c>
      <c r="N17" s="16">
        <v>0</v>
      </c>
      <c r="O17" s="16">
        <v>7589.7</v>
      </c>
      <c r="P17" s="16">
        <v>38.1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27">
        <v>0</v>
      </c>
      <c r="W17" s="26">
        <f t="shared" si="13"/>
        <v>7328.7</v>
      </c>
      <c r="X17" s="16">
        <f t="shared" si="0"/>
        <v>7328.7</v>
      </c>
      <c r="Y17" s="16">
        <v>0</v>
      </c>
      <c r="Z17" s="16">
        <v>149.4</v>
      </c>
      <c r="AA17" s="16">
        <v>36.6</v>
      </c>
      <c r="AB17" s="16">
        <v>7142.7</v>
      </c>
      <c r="AC17" s="16">
        <f t="shared" si="14"/>
        <v>0</v>
      </c>
      <c r="AD17" s="16">
        <f t="shared" si="15"/>
        <v>0</v>
      </c>
      <c r="AE17" s="16">
        <f t="shared" si="16"/>
        <v>0</v>
      </c>
      <c r="AF17" s="16">
        <f t="shared" si="17"/>
        <v>0</v>
      </c>
      <c r="AG17" s="16">
        <f t="shared" si="18"/>
        <v>0</v>
      </c>
      <c r="AH17" s="16">
        <v>0</v>
      </c>
      <c r="AI17" s="16">
        <v>0</v>
      </c>
      <c r="AJ17" s="16">
        <v>0</v>
      </c>
      <c r="AK17" s="16">
        <v>0</v>
      </c>
      <c r="AL17" s="27">
        <v>0</v>
      </c>
      <c r="AM17" s="2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f t="shared" si="19"/>
        <v>0</v>
      </c>
      <c r="AT17" s="16">
        <f t="shared" si="10"/>
        <v>0</v>
      </c>
      <c r="AU17" s="16">
        <f t="shared" si="20"/>
        <v>0</v>
      </c>
      <c r="AV17" s="16">
        <f t="shared" si="11"/>
        <v>0</v>
      </c>
      <c r="AW17" s="16">
        <f t="shared" si="12"/>
        <v>0</v>
      </c>
      <c r="AX17" s="16">
        <f t="shared" si="21"/>
        <v>0</v>
      </c>
      <c r="AY17" s="16">
        <f t="shared" si="22"/>
        <v>0</v>
      </c>
      <c r="AZ17" s="16">
        <f t="shared" si="23"/>
        <v>0</v>
      </c>
      <c r="BA17" s="16">
        <f t="shared" si="24"/>
        <v>0</v>
      </c>
      <c r="BB17" s="16">
        <f t="shared" si="25"/>
        <v>0</v>
      </c>
      <c r="BC17" s="26">
        <f t="shared" si="26"/>
        <v>7328.7</v>
      </c>
      <c r="BD17" s="16">
        <v>7328.7</v>
      </c>
      <c r="BE17" s="16">
        <v>0</v>
      </c>
      <c r="BF17" s="16">
        <v>149.4</v>
      </c>
      <c r="BG17" s="16">
        <v>36.6</v>
      </c>
      <c r="BH17" s="16">
        <v>7142.7</v>
      </c>
      <c r="BI17" s="16">
        <f t="shared" si="40"/>
        <v>0</v>
      </c>
      <c r="BJ17" s="16">
        <f t="shared" si="41"/>
        <v>0</v>
      </c>
      <c r="BK17" s="16">
        <f t="shared" si="42"/>
        <v>0</v>
      </c>
      <c r="BL17" s="16">
        <f t="shared" si="43"/>
        <v>0</v>
      </c>
      <c r="BM17" s="16">
        <f t="shared" si="44"/>
        <v>0</v>
      </c>
      <c r="BN17" s="16">
        <f t="shared" si="45"/>
        <v>0</v>
      </c>
      <c r="BO17" s="16">
        <f t="shared" si="46"/>
        <v>0</v>
      </c>
      <c r="BP17" s="16">
        <f t="shared" si="47"/>
        <v>0</v>
      </c>
      <c r="BQ17" s="16">
        <f t="shared" si="48"/>
        <v>0</v>
      </c>
      <c r="BR17" s="16">
        <f t="shared" si="49"/>
        <v>0</v>
      </c>
      <c r="BS17" s="31"/>
    </row>
    <row r="18" spans="1:71" s="6" customFormat="1" ht="29.25" customHeight="1" x14ac:dyDescent="0.25">
      <c r="A18" s="34"/>
      <c r="B18" s="22"/>
      <c r="C18" s="83"/>
      <c r="D18" s="35" t="s">
        <v>36</v>
      </c>
      <c r="E18" s="21" t="s">
        <v>52</v>
      </c>
      <c r="F18" s="86"/>
      <c r="G18" s="26">
        <v>16371.56</v>
      </c>
      <c r="H18" s="16">
        <v>8022.1</v>
      </c>
      <c r="I18" s="16">
        <v>0</v>
      </c>
      <c r="J18" s="16">
        <v>4691.3</v>
      </c>
      <c r="K18" s="16">
        <f t="shared" si="38"/>
        <v>40.110500000000002</v>
      </c>
      <c r="L18" s="16">
        <v>3290.7</v>
      </c>
      <c r="M18" s="16">
        <f t="shared" si="39"/>
        <v>8349.4599999999991</v>
      </c>
      <c r="N18" s="16">
        <v>0</v>
      </c>
      <c r="O18" s="16">
        <v>8307.7000000000007</v>
      </c>
      <c r="P18" s="16">
        <v>41.7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27">
        <v>0</v>
      </c>
      <c r="W18" s="26">
        <f t="shared" si="13"/>
        <v>8022.1</v>
      </c>
      <c r="X18" s="16">
        <f t="shared" si="0"/>
        <v>8022.1</v>
      </c>
      <c r="Y18" s="16">
        <v>0</v>
      </c>
      <c r="Z18" s="16">
        <v>163.5</v>
      </c>
      <c r="AA18" s="16">
        <v>40.1</v>
      </c>
      <c r="AB18" s="16">
        <v>7818.5</v>
      </c>
      <c r="AC18" s="16">
        <f t="shared" si="14"/>
        <v>0</v>
      </c>
      <c r="AD18" s="16">
        <f t="shared" si="15"/>
        <v>0</v>
      </c>
      <c r="AE18" s="16">
        <f t="shared" si="16"/>
        <v>0</v>
      </c>
      <c r="AF18" s="16">
        <f t="shared" si="17"/>
        <v>0</v>
      </c>
      <c r="AG18" s="16">
        <f t="shared" si="18"/>
        <v>0</v>
      </c>
      <c r="AH18" s="16">
        <v>0</v>
      </c>
      <c r="AI18" s="16">
        <v>0</v>
      </c>
      <c r="AJ18" s="16">
        <v>0</v>
      </c>
      <c r="AK18" s="16">
        <v>0</v>
      </c>
      <c r="AL18" s="27">
        <v>0</v>
      </c>
      <c r="AM18" s="2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f t="shared" si="19"/>
        <v>0</v>
      </c>
      <c r="AT18" s="16">
        <f t="shared" si="10"/>
        <v>0</v>
      </c>
      <c r="AU18" s="16">
        <f t="shared" si="20"/>
        <v>0</v>
      </c>
      <c r="AV18" s="16">
        <f t="shared" si="11"/>
        <v>0</v>
      </c>
      <c r="AW18" s="16">
        <f t="shared" si="12"/>
        <v>0</v>
      </c>
      <c r="AX18" s="16">
        <f t="shared" si="21"/>
        <v>0</v>
      </c>
      <c r="AY18" s="16">
        <f t="shared" si="22"/>
        <v>0</v>
      </c>
      <c r="AZ18" s="16">
        <f t="shared" si="23"/>
        <v>0</v>
      </c>
      <c r="BA18" s="16">
        <f t="shared" si="24"/>
        <v>0</v>
      </c>
      <c r="BB18" s="16">
        <f t="shared" si="25"/>
        <v>0</v>
      </c>
      <c r="BC18" s="26">
        <f t="shared" si="26"/>
        <v>8022.1</v>
      </c>
      <c r="BD18" s="16">
        <v>8022.1</v>
      </c>
      <c r="BE18" s="16">
        <v>0</v>
      </c>
      <c r="BF18" s="16">
        <v>163.5</v>
      </c>
      <c r="BG18" s="16">
        <v>40.1</v>
      </c>
      <c r="BH18" s="16">
        <v>7818.5</v>
      </c>
      <c r="BI18" s="16">
        <f t="shared" si="40"/>
        <v>0</v>
      </c>
      <c r="BJ18" s="16">
        <f t="shared" si="41"/>
        <v>0</v>
      </c>
      <c r="BK18" s="16">
        <f t="shared" si="42"/>
        <v>0</v>
      </c>
      <c r="BL18" s="16">
        <f t="shared" si="43"/>
        <v>0</v>
      </c>
      <c r="BM18" s="16">
        <f t="shared" si="44"/>
        <v>0</v>
      </c>
      <c r="BN18" s="16">
        <f t="shared" si="45"/>
        <v>0</v>
      </c>
      <c r="BO18" s="16">
        <f t="shared" si="46"/>
        <v>0</v>
      </c>
      <c r="BP18" s="16">
        <f t="shared" si="47"/>
        <v>0</v>
      </c>
      <c r="BQ18" s="16">
        <f t="shared" si="48"/>
        <v>0</v>
      </c>
      <c r="BR18" s="16">
        <f t="shared" si="49"/>
        <v>0</v>
      </c>
      <c r="BS18" s="31"/>
    </row>
    <row r="19" spans="1:71" s="6" customFormat="1" ht="29.25" customHeight="1" x14ac:dyDescent="0.25">
      <c r="A19" s="34"/>
      <c r="B19" s="22"/>
      <c r="C19" s="83"/>
      <c r="D19" s="35" t="s">
        <v>37</v>
      </c>
      <c r="E19" s="21" t="s">
        <v>52</v>
      </c>
      <c r="F19" s="86"/>
      <c r="G19" s="26">
        <v>15835.2</v>
      </c>
      <c r="H19" s="16">
        <f t="shared" si="37"/>
        <v>7759.2480000000005</v>
      </c>
      <c r="I19" s="16">
        <v>0</v>
      </c>
      <c r="J19" s="16">
        <v>4537.6000000000004</v>
      </c>
      <c r="K19" s="16">
        <f t="shared" si="38"/>
        <v>38.796240000000004</v>
      </c>
      <c r="L19" s="16">
        <v>3182.8</v>
      </c>
      <c r="M19" s="16">
        <f t="shared" si="39"/>
        <v>8075.9520000000002</v>
      </c>
      <c r="N19" s="16">
        <v>0</v>
      </c>
      <c r="O19" s="16">
        <v>8035.5</v>
      </c>
      <c r="P19" s="16">
        <v>40.4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27">
        <v>0</v>
      </c>
      <c r="W19" s="26">
        <f t="shared" si="13"/>
        <v>7759.2</v>
      </c>
      <c r="X19" s="16">
        <f t="shared" si="0"/>
        <v>7759.2</v>
      </c>
      <c r="Y19" s="16">
        <v>0</v>
      </c>
      <c r="Z19" s="16">
        <v>158.1</v>
      </c>
      <c r="AA19" s="16">
        <v>38.799999999999997</v>
      </c>
      <c r="AB19" s="16">
        <v>7562.3</v>
      </c>
      <c r="AC19" s="16">
        <f t="shared" si="14"/>
        <v>0</v>
      </c>
      <c r="AD19" s="16">
        <f t="shared" si="15"/>
        <v>0</v>
      </c>
      <c r="AE19" s="16">
        <f t="shared" si="16"/>
        <v>0</v>
      </c>
      <c r="AF19" s="16">
        <f t="shared" si="17"/>
        <v>0</v>
      </c>
      <c r="AG19" s="16">
        <f t="shared" si="18"/>
        <v>0</v>
      </c>
      <c r="AH19" s="16">
        <v>0</v>
      </c>
      <c r="AI19" s="16">
        <v>0</v>
      </c>
      <c r="AJ19" s="16">
        <v>0</v>
      </c>
      <c r="AK19" s="16">
        <v>0</v>
      </c>
      <c r="AL19" s="27">
        <v>0</v>
      </c>
      <c r="AM19" s="2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f t="shared" si="19"/>
        <v>0</v>
      </c>
      <c r="AT19" s="16">
        <f t="shared" si="10"/>
        <v>0</v>
      </c>
      <c r="AU19" s="16">
        <f t="shared" si="20"/>
        <v>0</v>
      </c>
      <c r="AV19" s="16">
        <f t="shared" si="11"/>
        <v>0</v>
      </c>
      <c r="AW19" s="16">
        <f t="shared" si="12"/>
        <v>0</v>
      </c>
      <c r="AX19" s="16">
        <f t="shared" si="21"/>
        <v>0</v>
      </c>
      <c r="AY19" s="16">
        <f t="shared" si="22"/>
        <v>0</v>
      </c>
      <c r="AZ19" s="16">
        <f t="shared" si="23"/>
        <v>0</v>
      </c>
      <c r="BA19" s="16">
        <f t="shared" si="24"/>
        <v>0</v>
      </c>
      <c r="BB19" s="16">
        <f t="shared" si="25"/>
        <v>0</v>
      </c>
      <c r="BC19" s="26">
        <f t="shared" si="26"/>
        <v>7759.2000000000007</v>
      </c>
      <c r="BD19" s="16">
        <v>7759.2000000000007</v>
      </c>
      <c r="BE19" s="16">
        <v>0</v>
      </c>
      <c r="BF19" s="16">
        <v>158.1</v>
      </c>
      <c r="BG19" s="16">
        <v>38.799999999999997</v>
      </c>
      <c r="BH19" s="16">
        <v>7562.3</v>
      </c>
      <c r="BI19" s="16">
        <f t="shared" si="40"/>
        <v>0</v>
      </c>
      <c r="BJ19" s="16">
        <f t="shared" si="41"/>
        <v>0</v>
      </c>
      <c r="BK19" s="16">
        <f t="shared" si="42"/>
        <v>0</v>
      </c>
      <c r="BL19" s="16">
        <f t="shared" si="43"/>
        <v>0</v>
      </c>
      <c r="BM19" s="16">
        <f t="shared" si="44"/>
        <v>0</v>
      </c>
      <c r="BN19" s="16">
        <f t="shared" si="45"/>
        <v>0</v>
      </c>
      <c r="BO19" s="16">
        <f t="shared" si="46"/>
        <v>0</v>
      </c>
      <c r="BP19" s="16">
        <f t="shared" si="47"/>
        <v>0</v>
      </c>
      <c r="BQ19" s="16">
        <f t="shared" si="48"/>
        <v>0</v>
      </c>
      <c r="BR19" s="16">
        <f t="shared" si="49"/>
        <v>0</v>
      </c>
      <c r="BS19" s="31"/>
    </row>
    <row r="20" spans="1:71" s="6" customFormat="1" ht="29.25" customHeight="1" x14ac:dyDescent="0.25">
      <c r="A20" s="34"/>
      <c r="B20" s="22"/>
      <c r="C20" s="83"/>
      <c r="D20" s="35" t="s">
        <v>38</v>
      </c>
      <c r="E20" s="21" t="s">
        <v>52</v>
      </c>
      <c r="F20" s="86"/>
      <c r="G20" s="26">
        <v>22850.400000000001</v>
      </c>
      <c r="H20" s="16">
        <f t="shared" si="37"/>
        <v>11196.696</v>
      </c>
      <c r="I20" s="16">
        <v>0</v>
      </c>
      <c r="J20" s="16">
        <v>6593.8</v>
      </c>
      <c r="K20" s="16">
        <f t="shared" si="38"/>
        <v>55.98348</v>
      </c>
      <c r="L20" s="16">
        <v>4546.8999999999996</v>
      </c>
      <c r="M20" s="16">
        <f t="shared" si="39"/>
        <v>11653.704000000002</v>
      </c>
      <c r="N20" s="16">
        <v>0</v>
      </c>
      <c r="O20" s="16">
        <v>11595.4</v>
      </c>
      <c r="P20" s="16">
        <v>0</v>
      </c>
      <c r="Q20" s="16">
        <v>58.3</v>
      </c>
      <c r="R20" s="16">
        <v>0</v>
      </c>
      <c r="S20" s="16">
        <v>0</v>
      </c>
      <c r="T20" s="16">
        <v>0</v>
      </c>
      <c r="U20" s="16">
        <v>0</v>
      </c>
      <c r="V20" s="27">
        <v>0</v>
      </c>
      <c r="W20" s="26">
        <f t="shared" si="13"/>
        <v>11196.7</v>
      </c>
      <c r="X20" s="16">
        <f t="shared" si="0"/>
        <v>11196.7</v>
      </c>
      <c r="Y20" s="16">
        <v>0</v>
      </c>
      <c r="Z20" s="16">
        <v>228.1</v>
      </c>
      <c r="AA20" s="16">
        <v>56</v>
      </c>
      <c r="AB20" s="16">
        <v>10912.6</v>
      </c>
      <c r="AC20" s="16">
        <f t="shared" si="14"/>
        <v>0</v>
      </c>
      <c r="AD20" s="16">
        <f t="shared" si="15"/>
        <v>0</v>
      </c>
      <c r="AE20" s="16">
        <f t="shared" si="16"/>
        <v>0</v>
      </c>
      <c r="AF20" s="16">
        <f t="shared" si="17"/>
        <v>0</v>
      </c>
      <c r="AG20" s="16">
        <f t="shared" si="18"/>
        <v>0</v>
      </c>
      <c r="AH20" s="16">
        <v>0</v>
      </c>
      <c r="AI20" s="16">
        <v>0</v>
      </c>
      <c r="AJ20" s="16">
        <v>0</v>
      </c>
      <c r="AK20" s="16">
        <v>0</v>
      </c>
      <c r="AL20" s="27">
        <v>0</v>
      </c>
      <c r="AM20" s="2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f t="shared" si="19"/>
        <v>0</v>
      </c>
      <c r="AT20" s="16">
        <f t="shared" si="10"/>
        <v>0</v>
      </c>
      <c r="AU20" s="16">
        <f t="shared" si="20"/>
        <v>0</v>
      </c>
      <c r="AV20" s="16">
        <f t="shared" si="11"/>
        <v>0</v>
      </c>
      <c r="AW20" s="16">
        <f t="shared" si="12"/>
        <v>0</v>
      </c>
      <c r="AX20" s="16">
        <f t="shared" si="21"/>
        <v>0</v>
      </c>
      <c r="AY20" s="16">
        <f t="shared" si="22"/>
        <v>0</v>
      </c>
      <c r="AZ20" s="16">
        <f t="shared" si="23"/>
        <v>0</v>
      </c>
      <c r="BA20" s="16">
        <f t="shared" si="24"/>
        <v>0</v>
      </c>
      <c r="BB20" s="16">
        <f t="shared" si="25"/>
        <v>0</v>
      </c>
      <c r="BC20" s="26">
        <f t="shared" si="26"/>
        <v>11196.7</v>
      </c>
      <c r="BD20" s="16">
        <v>11196.7</v>
      </c>
      <c r="BE20" s="16">
        <v>0</v>
      </c>
      <c r="BF20" s="16">
        <v>228.1</v>
      </c>
      <c r="BG20" s="16">
        <v>56</v>
      </c>
      <c r="BH20" s="16">
        <v>10912.6</v>
      </c>
      <c r="BI20" s="16">
        <f t="shared" si="40"/>
        <v>0</v>
      </c>
      <c r="BJ20" s="16">
        <f t="shared" si="41"/>
        <v>0</v>
      </c>
      <c r="BK20" s="16">
        <f t="shared" si="42"/>
        <v>0</v>
      </c>
      <c r="BL20" s="16">
        <f t="shared" si="43"/>
        <v>0</v>
      </c>
      <c r="BM20" s="16">
        <f t="shared" si="44"/>
        <v>0</v>
      </c>
      <c r="BN20" s="16">
        <f t="shared" si="45"/>
        <v>0</v>
      </c>
      <c r="BO20" s="16">
        <f t="shared" si="46"/>
        <v>0</v>
      </c>
      <c r="BP20" s="16">
        <f t="shared" si="47"/>
        <v>0</v>
      </c>
      <c r="BQ20" s="16">
        <f t="shared" si="48"/>
        <v>0</v>
      </c>
      <c r="BR20" s="16">
        <f t="shared" si="49"/>
        <v>0</v>
      </c>
      <c r="BS20" s="31"/>
    </row>
    <row r="21" spans="1:71" s="6" customFormat="1" ht="29.25" customHeight="1" x14ac:dyDescent="0.25">
      <c r="A21" s="34"/>
      <c r="B21" s="22"/>
      <c r="C21" s="84"/>
      <c r="D21" s="35" t="s">
        <v>39</v>
      </c>
      <c r="E21" s="21" t="s">
        <v>52</v>
      </c>
      <c r="F21" s="87"/>
      <c r="G21" s="26">
        <v>14956.5</v>
      </c>
      <c r="H21" s="16">
        <f t="shared" si="37"/>
        <v>7328.6849999999995</v>
      </c>
      <c r="I21" s="16">
        <v>0</v>
      </c>
      <c r="J21" s="16">
        <v>4285.8</v>
      </c>
      <c r="K21" s="16">
        <f t="shared" si="38"/>
        <v>36.643425000000001</v>
      </c>
      <c r="L21" s="16">
        <v>3006.3</v>
      </c>
      <c r="M21" s="16">
        <f t="shared" si="39"/>
        <v>7627.8150000000005</v>
      </c>
      <c r="N21" s="16">
        <v>0</v>
      </c>
      <c r="O21" s="16">
        <v>7589.7</v>
      </c>
      <c r="P21" s="16">
        <v>38.1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27">
        <v>0</v>
      </c>
      <c r="W21" s="26">
        <f t="shared" si="13"/>
        <v>7328.5999999999995</v>
      </c>
      <c r="X21" s="16">
        <f t="shared" si="0"/>
        <v>7328.5999999999995</v>
      </c>
      <c r="Y21" s="16">
        <v>0</v>
      </c>
      <c r="Z21" s="16">
        <v>149.30000000000001</v>
      </c>
      <c r="AA21" s="16">
        <v>36.6</v>
      </c>
      <c r="AB21" s="16">
        <v>7142.7</v>
      </c>
      <c r="AC21" s="16">
        <f t="shared" si="14"/>
        <v>0</v>
      </c>
      <c r="AD21" s="16">
        <f t="shared" si="15"/>
        <v>0</v>
      </c>
      <c r="AE21" s="16">
        <f t="shared" si="16"/>
        <v>0</v>
      </c>
      <c r="AF21" s="16">
        <f t="shared" si="17"/>
        <v>0</v>
      </c>
      <c r="AG21" s="16">
        <f t="shared" si="18"/>
        <v>0</v>
      </c>
      <c r="AH21" s="16">
        <v>0</v>
      </c>
      <c r="AI21" s="16">
        <v>0</v>
      </c>
      <c r="AJ21" s="16">
        <v>0</v>
      </c>
      <c r="AK21" s="16">
        <v>0</v>
      </c>
      <c r="AL21" s="27">
        <v>0</v>
      </c>
      <c r="AM21" s="2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f t="shared" si="19"/>
        <v>0</v>
      </c>
      <c r="AT21" s="16">
        <f t="shared" si="10"/>
        <v>0</v>
      </c>
      <c r="AU21" s="16">
        <f t="shared" si="20"/>
        <v>0</v>
      </c>
      <c r="AV21" s="16">
        <f t="shared" si="11"/>
        <v>0</v>
      </c>
      <c r="AW21" s="16">
        <f t="shared" si="12"/>
        <v>0</v>
      </c>
      <c r="AX21" s="16">
        <f t="shared" si="21"/>
        <v>0</v>
      </c>
      <c r="AY21" s="16">
        <f t="shared" si="22"/>
        <v>0</v>
      </c>
      <c r="AZ21" s="16">
        <f t="shared" si="23"/>
        <v>0</v>
      </c>
      <c r="BA21" s="16">
        <f t="shared" si="24"/>
        <v>0</v>
      </c>
      <c r="BB21" s="16">
        <f t="shared" si="25"/>
        <v>0</v>
      </c>
      <c r="BC21" s="26">
        <f t="shared" si="26"/>
        <v>7328.6</v>
      </c>
      <c r="BD21" s="16">
        <v>7328.6</v>
      </c>
      <c r="BE21" s="16">
        <v>0</v>
      </c>
      <c r="BF21" s="16">
        <v>149.30000000000001</v>
      </c>
      <c r="BG21" s="16">
        <v>36.6</v>
      </c>
      <c r="BH21" s="16">
        <v>7142.7</v>
      </c>
      <c r="BI21" s="16">
        <f t="shared" si="40"/>
        <v>0</v>
      </c>
      <c r="BJ21" s="16">
        <f t="shared" si="41"/>
        <v>0</v>
      </c>
      <c r="BK21" s="16">
        <f t="shared" si="42"/>
        <v>0</v>
      </c>
      <c r="BL21" s="16">
        <f t="shared" si="43"/>
        <v>0</v>
      </c>
      <c r="BM21" s="16">
        <f t="shared" si="44"/>
        <v>0</v>
      </c>
      <c r="BN21" s="16">
        <f t="shared" si="45"/>
        <v>0</v>
      </c>
      <c r="BO21" s="16">
        <f t="shared" si="46"/>
        <v>0</v>
      </c>
      <c r="BP21" s="16">
        <f t="shared" si="47"/>
        <v>0</v>
      </c>
      <c r="BQ21" s="16">
        <f t="shared" si="48"/>
        <v>0</v>
      </c>
      <c r="BR21" s="16">
        <f t="shared" si="49"/>
        <v>0</v>
      </c>
      <c r="BS21" s="31"/>
    </row>
    <row r="22" spans="1:71" s="6" customFormat="1" ht="157.5" x14ac:dyDescent="0.25">
      <c r="A22" s="34"/>
      <c r="B22" s="22"/>
      <c r="C22" s="23" t="s">
        <v>45</v>
      </c>
      <c r="D22" s="35" t="s">
        <v>46</v>
      </c>
      <c r="E22" s="21" t="s">
        <v>47</v>
      </c>
      <c r="F22" s="36" t="s">
        <v>48</v>
      </c>
      <c r="G22" s="26">
        <v>272000</v>
      </c>
      <c r="H22" s="16">
        <v>0</v>
      </c>
      <c r="I22" s="16">
        <f>H22-K22</f>
        <v>0</v>
      </c>
      <c r="J22" s="16">
        <v>0</v>
      </c>
      <c r="K22" s="16">
        <f t="shared" si="38"/>
        <v>0</v>
      </c>
      <c r="L22" s="16">
        <v>0</v>
      </c>
      <c r="M22" s="16">
        <v>27200</v>
      </c>
      <c r="N22" s="16">
        <v>0</v>
      </c>
      <c r="O22" s="16">
        <v>0</v>
      </c>
      <c r="P22" s="16">
        <v>1360</v>
      </c>
      <c r="Q22" s="16">
        <v>25840</v>
      </c>
      <c r="R22" s="16">
        <v>244800</v>
      </c>
      <c r="S22" s="16">
        <v>0</v>
      </c>
      <c r="T22" s="16">
        <v>244800</v>
      </c>
      <c r="U22" s="16">
        <v>0</v>
      </c>
      <c r="V22" s="27">
        <v>0</v>
      </c>
      <c r="W22" s="26">
        <f>X22+AC22+AH22</f>
        <v>27200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f>AD22+AE22+AF22+AG22</f>
        <v>27200</v>
      </c>
      <c r="AD22" s="16">
        <v>0</v>
      </c>
      <c r="AE22" s="16">
        <v>0</v>
      </c>
      <c r="AF22" s="16">
        <v>1360</v>
      </c>
      <c r="AG22" s="16">
        <v>25840</v>
      </c>
      <c r="AH22" s="16">
        <v>0</v>
      </c>
      <c r="AI22" s="16">
        <v>0</v>
      </c>
      <c r="AJ22" s="16">
        <v>0</v>
      </c>
      <c r="AK22" s="16">
        <v>0</v>
      </c>
      <c r="AL22" s="27">
        <v>0</v>
      </c>
      <c r="AM22" s="2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27">
        <v>0</v>
      </c>
      <c r="BC22" s="26">
        <f>BD22+BI22+BN22</f>
        <v>27200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f>BJ22+BK22+BL22+BM22</f>
        <v>27200</v>
      </c>
      <c r="BJ22" s="16">
        <v>0</v>
      </c>
      <c r="BK22" s="16">
        <v>0</v>
      </c>
      <c r="BL22" s="16">
        <v>1360</v>
      </c>
      <c r="BM22" s="17">
        <v>25840</v>
      </c>
      <c r="BN22" s="16">
        <v>0</v>
      </c>
      <c r="BO22" s="16">
        <v>0</v>
      </c>
      <c r="BP22" s="16">
        <v>0</v>
      </c>
      <c r="BQ22" s="16">
        <v>0</v>
      </c>
      <c r="BR22" s="27">
        <v>0</v>
      </c>
      <c r="BS22" s="31"/>
    </row>
    <row r="23" spans="1:71" s="6" customFormat="1" ht="151.5" customHeight="1" x14ac:dyDescent="0.25">
      <c r="A23" s="34"/>
      <c r="B23" s="22"/>
      <c r="C23" s="22" t="s">
        <v>44</v>
      </c>
      <c r="D23" s="18" t="s">
        <v>43</v>
      </c>
      <c r="E23" s="21" t="s">
        <v>40</v>
      </c>
      <c r="F23" s="33" t="s">
        <v>42</v>
      </c>
      <c r="G23" s="26">
        <v>78183</v>
      </c>
      <c r="H23" s="16">
        <f>G23*30%</f>
        <v>23454.899999999998</v>
      </c>
      <c r="I23" s="16"/>
      <c r="J23" s="16">
        <v>23431.4</v>
      </c>
      <c r="K23" s="16">
        <v>23.5</v>
      </c>
      <c r="L23" s="16">
        <v>0</v>
      </c>
      <c r="M23" s="16">
        <f t="shared" si="39"/>
        <v>54728.100000000006</v>
      </c>
      <c r="N23" s="16"/>
      <c r="O23" s="16">
        <v>54673.4</v>
      </c>
      <c r="P23" s="16">
        <f>M23-O23</f>
        <v>54.700000000004366</v>
      </c>
      <c r="Q23" s="16"/>
      <c r="R23" s="16">
        <v>0</v>
      </c>
      <c r="S23" s="16">
        <v>0</v>
      </c>
      <c r="T23" s="16">
        <v>0</v>
      </c>
      <c r="U23" s="16">
        <v>0</v>
      </c>
      <c r="V23" s="27">
        <v>0</v>
      </c>
      <c r="W23" s="26">
        <f t="shared" si="13"/>
        <v>23454.899999999998</v>
      </c>
      <c r="X23" s="16">
        <v>23454.899999999998</v>
      </c>
      <c r="Y23" s="16"/>
      <c r="Z23" s="16">
        <v>23431.4</v>
      </c>
      <c r="AA23" s="16">
        <v>23.5</v>
      </c>
      <c r="AB23" s="16"/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27">
        <v>0</v>
      </c>
      <c r="AM23" s="2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27">
        <v>0</v>
      </c>
      <c r="BC23" s="26">
        <v>23454.9</v>
      </c>
      <c r="BD23" s="16">
        <f t="shared" ref="BD23" si="50">BE23+BF23+BG23+BH23</f>
        <v>23454.9</v>
      </c>
      <c r="BE23" s="16"/>
      <c r="BF23" s="16">
        <v>23431.4</v>
      </c>
      <c r="BG23" s="16">
        <v>23.5</v>
      </c>
      <c r="BH23" s="16">
        <f t="shared" si="27"/>
        <v>0</v>
      </c>
      <c r="BI23" s="16">
        <f t="shared" si="27"/>
        <v>0</v>
      </c>
      <c r="BJ23" s="16">
        <v>0</v>
      </c>
      <c r="BK23" s="16">
        <v>0</v>
      </c>
      <c r="BL23" s="16">
        <v>0</v>
      </c>
      <c r="BM23" s="17">
        <v>0</v>
      </c>
      <c r="BN23" s="16">
        <v>0</v>
      </c>
      <c r="BO23" s="16">
        <v>0</v>
      </c>
      <c r="BP23" s="16">
        <v>0</v>
      </c>
      <c r="BQ23" s="16">
        <v>0</v>
      </c>
      <c r="BR23" s="27">
        <v>0</v>
      </c>
      <c r="BS23" s="31"/>
    </row>
    <row r="24" spans="1:71" s="6" customFormat="1" ht="151.5" customHeight="1" x14ac:dyDescent="0.25">
      <c r="A24" s="38"/>
      <c r="B24" s="40"/>
      <c r="C24" s="40" t="s">
        <v>53</v>
      </c>
      <c r="D24" s="18" t="s">
        <v>55</v>
      </c>
      <c r="E24" s="21" t="s">
        <v>47</v>
      </c>
      <c r="F24" s="41" t="s">
        <v>54</v>
      </c>
      <c r="G24" s="90"/>
      <c r="H24" s="91"/>
      <c r="I24" s="91"/>
      <c r="J24" s="91"/>
      <c r="K24" s="91"/>
      <c r="L24" s="91"/>
      <c r="M24" s="91">
        <v>129889.1</v>
      </c>
      <c r="N24" s="91"/>
      <c r="O24" s="91">
        <v>127580.7</v>
      </c>
      <c r="P24" s="91">
        <f>M24-O24</f>
        <v>2308.4000000000087</v>
      </c>
      <c r="Q24" s="91">
        <v>0</v>
      </c>
      <c r="R24" s="91">
        <v>191306.3</v>
      </c>
      <c r="S24" s="91"/>
      <c r="T24" s="91"/>
      <c r="U24" s="91">
        <v>191306.3</v>
      </c>
      <c r="V24" s="92"/>
      <c r="W24" s="90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2"/>
      <c r="AM24" s="90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2"/>
      <c r="BC24" s="90"/>
      <c r="BD24" s="91"/>
      <c r="BE24" s="91"/>
      <c r="BF24" s="91"/>
      <c r="BG24" s="91"/>
      <c r="BH24" s="91"/>
      <c r="BI24" s="91"/>
      <c r="BJ24" s="91"/>
      <c r="BK24" s="91"/>
      <c r="BL24" s="91"/>
      <c r="BM24" s="93"/>
      <c r="BN24" s="91"/>
      <c r="BO24" s="91"/>
      <c r="BP24" s="91"/>
      <c r="BQ24" s="91"/>
      <c r="BR24" s="92"/>
      <c r="BS24" s="31"/>
    </row>
    <row r="25" spans="1:71" s="6" customFormat="1" ht="151.5" customHeight="1" x14ac:dyDescent="0.25">
      <c r="A25" s="38"/>
      <c r="B25" s="37"/>
      <c r="C25" s="40" t="s">
        <v>45</v>
      </c>
      <c r="D25" s="39" t="s">
        <v>50</v>
      </c>
      <c r="E25" s="21" t="s">
        <v>52</v>
      </c>
      <c r="F25" s="88" t="s">
        <v>49</v>
      </c>
      <c r="G25" s="90">
        <v>153088</v>
      </c>
      <c r="H25" s="91">
        <v>105630.72</v>
      </c>
      <c r="I25" s="91"/>
      <c r="J25" s="91">
        <v>70366.2</v>
      </c>
      <c r="K25" s="91">
        <v>161.19999999999999</v>
      </c>
      <c r="L25" s="91">
        <v>35103.199999999997</v>
      </c>
      <c r="M25" s="91">
        <v>47457.279999999999</v>
      </c>
      <c r="N25" s="91"/>
      <c r="O25" s="91">
        <v>39594.6</v>
      </c>
      <c r="P25" s="91">
        <v>595.20000000000005</v>
      </c>
      <c r="Q25" s="91">
        <v>7267.4</v>
      </c>
      <c r="R25" s="91"/>
      <c r="S25" s="91"/>
      <c r="T25" s="91"/>
      <c r="U25" s="91"/>
      <c r="V25" s="92"/>
      <c r="W25" s="90"/>
      <c r="X25" s="91"/>
      <c r="Y25" s="91"/>
      <c r="Z25" s="91"/>
      <c r="AA25" s="91"/>
      <c r="AB25" s="91"/>
      <c r="AC25" s="91">
        <v>76528.69</v>
      </c>
      <c r="AD25" s="91"/>
      <c r="AE25" s="91"/>
      <c r="AF25" s="91"/>
      <c r="AG25" s="91">
        <v>76258.7</v>
      </c>
      <c r="AH25" s="91"/>
      <c r="AI25" s="91"/>
      <c r="AJ25" s="91"/>
      <c r="AK25" s="91"/>
      <c r="AL25" s="92"/>
      <c r="AM25" s="90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2"/>
      <c r="BC25" s="90"/>
      <c r="BD25" s="91"/>
      <c r="BE25" s="91"/>
      <c r="BF25" s="91"/>
      <c r="BG25" s="91"/>
      <c r="BH25" s="91"/>
      <c r="BI25" s="91">
        <v>76528.69</v>
      </c>
      <c r="BJ25" s="91"/>
      <c r="BK25" s="91"/>
      <c r="BL25" s="91"/>
      <c r="BM25" s="93">
        <v>76258.7</v>
      </c>
      <c r="BN25" s="91"/>
      <c r="BO25" s="91"/>
      <c r="BP25" s="91"/>
      <c r="BQ25" s="91"/>
      <c r="BR25" s="92"/>
      <c r="BS25" s="31"/>
    </row>
    <row r="26" spans="1:71" s="6" customFormat="1" ht="151.5" customHeight="1" x14ac:dyDescent="0.25">
      <c r="A26" s="38"/>
      <c r="B26" s="37"/>
      <c r="C26" s="40" t="s">
        <v>45</v>
      </c>
      <c r="D26" s="18" t="s">
        <v>51</v>
      </c>
      <c r="E26" s="21" t="s">
        <v>52</v>
      </c>
      <c r="F26" s="89"/>
      <c r="G26" s="90">
        <v>153088</v>
      </c>
      <c r="H26" s="91">
        <v>105630.72</v>
      </c>
      <c r="I26" s="91"/>
      <c r="J26" s="91">
        <v>70366.2</v>
      </c>
      <c r="K26" s="91">
        <v>161.19999999999999</v>
      </c>
      <c r="L26" s="91">
        <v>35103.199999999997</v>
      </c>
      <c r="M26" s="91">
        <v>47457.279999999999</v>
      </c>
      <c r="N26" s="91"/>
      <c r="O26" s="91">
        <v>39594.6</v>
      </c>
      <c r="P26" s="91">
        <v>595.20000000000005</v>
      </c>
      <c r="Q26" s="91">
        <v>7267.4</v>
      </c>
      <c r="R26" s="91"/>
      <c r="S26" s="91"/>
      <c r="T26" s="91"/>
      <c r="U26" s="91"/>
      <c r="V26" s="92"/>
      <c r="W26" s="90"/>
      <c r="X26" s="91"/>
      <c r="Y26" s="91"/>
      <c r="Z26" s="91"/>
      <c r="AA26" s="91"/>
      <c r="AB26" s="91"/>
      <c r="AC26" s="91">
        <v>76528.69</v>
      </c>
      <c r="AD26" s="91"/>
      <c r="AE26" s="91"/>
      <c r="AF26" s="91"/>
      <c r="AG26" s="91">
        <v>76258.7</v>
      </c>
      <c r="AH26" s="91"/>
      <c r="AI26" s="91"/>
      <c r="AJ26" s="91"/>
      <c r="AK26" s="91"/>
      <c r="AL26" s="92"/>
      <c r="AM26" s="90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2"/>
      <c r="BC26" s="90"/>
      <c r="BD26" s="91"/>
      <c r="BE26" s="91"/>
      <c r="BF26" s="91"/>
      <c r="BG26" s="91"/>
      <c r="BH26" s="91"/>
      <c r="BI26" s="91">
        <v>76528.69</v>
      </c>
      <c r="BJ26" s="91"/>
      <c r="BK26" s="91"/>
      <c r="BL26" s="91"/>
      <c r="BM26" s="93">
        <v>76258.7</v>
      </c>
      <c r="BN26" s="91"/>
      <c r="BO26" s="91"/>
      <c r="BP26" s="91"/>
      <c r="BQ26" s="91"/>
      <c r="BR26" s="92"/>
      <c r="BS26" s="31"/>
    </row>
    <row r="27" spans="1:71" s="9" customFormat="1" ht="30" customHeight="1" thickBot="1" x14ac:dyDescent="0.3">
      <c r="A27" s="68" t="s">
        <v>16</v>
      </c>
      <c r="B27" s="69"/>
      <c r="C27" s="69"/>
      <c r="D27" s="69"/>
      <c r="E27" s="69"/>
      <c r="F27" s="70"/>
      <c r="G27" s="28">
        <f>SUM(G10:G23)</f>
        <v>555685.36</v>
      </c>
      <c r="H27" s="29">
        <f t="shared" ref="H27:BR27" si="51">SUM(H10:H23)</f>
        <v>83481.09199999999</v>
      </c>
      <c r="I27" s="29">
        <f t="shared" si="51"/>
        <v>0</v>
      </c>
      <c r="J27" s="29">
        <f t="shared" si="51"/>
        <v>58580.6</v>
      </c>
      <c r="K27" s="29">
        <f t="shared" si="51"/>
        <v>323.63096000000002</v>
      </c>
      <c r="L27" s="29">
        <f t="shared" si="51"/>
        <v>24576.999999999996</v>
      </c>
      <c r="M27" s="29">
        <f t="shared" si="51"/>
        <v>187162.17800000004</v>
      </c>
      <c r="N27" s="29">
        <f t="shared" si="51"/>
        <v>9252.2000000000007</v>
      </c>
      <c r="O27" s="29">
        <f t="shared" si="51"/>
        <v>142539.29999999999</v>
      </c>
      <c r="P27" s="29">
        <f t="shared" si="51"/>
        <v>1882.5000000000045</v>
      </c>
      <c r="Q27" s="29">
        <f t="shared" si="51"/>
        <v>33488</v>
      </c>
      <c r="R27" s="29">
        <f t="shared" ref="R27:V27" si="52">SUM(R10:R23)</f>
        <v>285042.08999999997</v>
      </c>
      <c r="S27" s="29">
        <f t="shared" si="52"/>
        <v>0</v>
      </c>
      <c r="T27" s="29">
        <f t="shared" si="52"/>
        <v>284840.90000000002</v>
      </c>
      <c r="U27" s="29">
        <f t="shared" si="52"/>
        <v>201.2</v>
      </c>
      <c r="V27" s="30">
        <f t="shared" si="52"/>
        <v>0</v>
      </c>
      <c r="W27" s="28">
        <f t="shared" si="51"/>
        <v>112687</v>
      </c>
      <c r="X27" s="29">
        <f t="shared" si="51"/>
        <v>83481</v>
      </c>
      <c r="Y27" s="29">
        <f t="shared" si="51"/>
        <v>0</v>
      </c>
      <c r="Z27" s="29">
        <f t="shared" si="51"/>
        <v>24654.600000000002</v>
      </c>
      <c r="AA27" s="29">
        <f t="shared" si="51"/>
        <v>323.5</v>
      </c>
      <c r="AB27" s="29">
        <f t="shared" si="51"/>
        <v>58502.9</v>
      </c>
      <c r="AC27" s="29">
        <f t="shared" si="51"/>
        <v>29206</v>
      </c>
      <c r="AD27" s="29">
        <f t="shared" si="51"/>
        <v>2006</v>
      </c>
      <c r="AE27" s="29">
        <f t="shared" si="51"/>
        <v>0</v>
      </c>
      <c r="AF27" s="29">
        <f t="shared" si="51"/>
        <v>1360</v>
      </c>
      <c r="AG27" s="29">
        <f t="shared" si="51"/>
        <v>25840</v>
      </c>
      <c r="AH27" s="29">
        <f t="shared" si="51"/>
        <v>0</v>
      </c>
      <c r="AI27" s="29">
        <f t="shared" si="51"/>
        <v>0</v>
      </c>
      <c r="AJ27" s="29">
        <f t="shared" si="51"/>
        <v>0</v>
      </c>
      <c r="AK27" s="29">
        <f t="shared" si="51"/>
        <v>0</v>
      </c>
      <c r="AL27" s="30">
        <f t="shared" si="51"/>
        <v>0</v>
      </c>
      <c r="AM27" s="28">
        <f t="shared" si="51"/>
        <v>0</v>
      </c>
      <c r="AN27" s="29">
        <f t="shared" si="51"/>
        <v>0</v>
      </c>
      <c r="AO27" s="29">
        <f t="shared" si="51"/>
        <v>0</v>
      </c>
      <c r="AP27" s="29">
        <f t="shared" si="51"/>
        <v>0</v>
      </c>
      <c r="AQ27" s="29">
        <f t="shared" si="51"/>
        <v>0</v>
      </c>
      <c r="AR27" s="29">
        <f t="shared" si="51"/>
        <v>0</v>
      </c>
      <c r="AS27" s="29">
        <f t="shared" si="51"/>
        <v>0</v>
      </c>
      <c r="AT27" s="29">
        <f t="shared" si="51"/>
        <v>2006</v>
      </c>
      <c r="AU27" s="29">
        <f t="shared" si="51"/>
        <v>0</v>
      </c>
      <c r="AV27" s="29">
        <f t="shared" si="51"/>
        <v>0</v>
      </c>
      <c r="AW27" s="29">
        <f t="shared" si="51"/>
        <v>0</v>
      </c>
      <c r="AX27" s="29">
        <f t="shared" ref="AX27:BB27" si="53">SUM(AX10:AX23)</f>
        <v>0</v>
      </c>
      <c r="AY27" s="29">
        <f t="shared" si="53"/>
        <v>0</v>
      </c>
      <c r="AZ27" s="29">
        <f t="shared" si="53"/>
        <v>0</v>
      </c>
      <c r="BA27" s="29">
        <f t="shared" si="53"/>
        <v>0</v>
      </c>
      <c r="BB27" s="30">
        <f t="shared" si="53"/>
        <v>0</v>
      </c>
      <c r="BC27" s="28">
        <f t="shared" si="51"/>
        <v>110681</v>
      </c>
      <c r="BD27" s="29">
        <f t="shared" si="51"/>
        <v>83481</v>
      </c>
      <c r="BE27" s="29">
        <f t="shared" si="51"/>
        <v>0</v>
      </c>
      <c r="BF27" s="29">
        <f t="shared" si="51"/>
        <v>24654.600000000002</v>
      </c>
      <c r="BG27" s="29">
        <f t="shared" si="51"/>
        <v>323.5</v>
      </c>
      <c r="BH27" s="29">
        <f t="shared" si="51"/>
        <v>58502.9</v>
      </c>
      <c r="BI27" s="29">
        <f t="shared" si="51"/>
        <v>29206</v>
      </c>
      <c r="BJ27" s="29">
        <f t="shared" si="51"/>
        <v>2006</v>
      </c>
      <c r="BK27" s="29">
        <f t="shared" si="51"/>
        <v>0</v>
      </c>
      <c r="BL27" s="29">
        <f t="shared" si="51"/>
        <v>1360</v>
      </c>
      <c r="BM27" s="29">
        <f t="shared" si="51"/>
        <v>25840</v>
      </c>
      <c r="BN27" s="29">
        <f t="shared" si="51"/>
        <v>0</v>
      </c>
      <c r="BO27" s="29">
        <f t="shared" si="51"/>
        <v>0</v>
      </c>
      <c r="BP27" s="29">
        <f t="shared" si="51"/>
        <v>0</v>
      </c>
      <c r="BQ27" s="29">
        <f t="shared" si="51"/>
        <v>0</v>
      </c>
      <c r="BR27" s="30">
        <f t="shared" si="51"/>
        <v>0</v>
      </c>
      <c r="BS27" s="32"/>
    </row>
    <row r="28" spans="1:71" s="6" customFormat="1" x14ac:dyDescent="0.25">
      <c r="D28" s="7"/>
      <c r="E28" s="7"/>
      <c r="F28" s="7"/>
      <c r="G28" s="7"/>
    </row>
    <row r="29" spans="1:71" s="6" customFormat="1" x14ac:dyDescent="0.25">
      <c r="D29" s="7"/>
      <c r="E29" s="7"/>
      <c r="F29" s="7"/>
      <c r="G29" s="7"/>
    </row>
    <row r="30" spans="1:71" s="6" customFormat="1" x14ac:dyDescent="0.25">
      <c r="D30" s="7"/>
      <c r="E30" s="7"/>
      <c r="F30" s="7"/>
      <c r="G30" s="7"/>
    </row>
    <row r="31" spans="1:71" s="6" customFormat="1" x14ac:dyDescent="0.25">
      <c r="D31" s="7"/>
      <c r="E31" s="7"/>
      <c r="F31" s="7"/>
      <c r="G31" s="7"/>
    </row>
    <row r="32" spans="1:71" s="6" customFormat="1" x14ac:dyDescent="0.25">
      <c r="D32" s="7"/>
      <c r="E32" s="7"/>
      <c r="F32" s="7"/>
      <c r="G32" s="7"/>
    </row>
    <row r="33" spans="4:7" s="6" customFormat="1" x14ac:dyDescent="0.25">
      <c r="D33" s="7"/>
      <c r="E33" s="7"/>
      <c r="F33" s="7"/>
      <c r="G33" s="7"/>
    </row>
    <row r="34" spans="4:7" s="6" customFormat="1" x14ac:dyDescent="0.25">
      <c r="D34" s="7"/>
      <c r="E34" s="7"/>
      <c r="F34" s="7"/>
      <c r="G34" s="7"/>
    </row>
    <row r="35" spans="4:7" s="6" customFormat="1" x14ac:dyDescent="0.25">
      <c r="D35" s="7"/>
      <c r="E35" s="7"/>
      <c r="F35" s="7"/>
      <c r="G35" s="7"/>
    </row>
    <row r="36" spans="4:7" s="6" customFormat="1" x14ac:dyDescent="0.25">
      <c r="D36" s="7"/>
      <c r="E36" s="7"/>
      <c r="F36" s="7"/>
      <c r="G36" s="7"/>
    </row>
    <row r="37" spans="4:7" s="6" customFormat="1" x14ac:dyDescent="0.25">
      <c r="D37" s="7"/>
      <c r="E37" s="7"/>
      <c r="F37" s="7"/>
      <c r="G37" s="7"/>
    </row>
    <row r="38" spans="4:7" s="6" customFormat="1" x14ac:dyDescent="0.25">
      <c r="D38" s="7"/>
      <c r="E38" s="7"/>
      <c r="F38" s="7"/>
      <c r="G38" s="7"/>
    </row>
  </sheetData>
  <mergeCells count="50">
    <mergeCell ref="A27:F27"/>
    <mergeCell ref="A5:A8"/>
    <mergeCell ref="B5:B8"/>
    <mergeCell ref="C5:C8"/>
    <mergeCell ref="D5:D8"/>
    <mergeCell ref="E5:E8"/>
    <mergeCell ref="A10:A13"/>
    <mergeCell ref="B10:B13"/>
    <mergeCell ref="C15:C21"/>
    <mergeCell ref="F15:F21"/>
    <mergeCell ref="F25:F26"/>
    <mergeCell ref="G5:G8"/>
    <mergeCell ref="W5:W8"/>
    <mergeCell ref="AM5:AM8"/>
    <mergeCell ref="BC5:BC8"/>
    <mergeCell ref="R7:R8"/>
    <mergeCell ref="S7:V7"/>
    <mergeCell ref="H5:V5"/>
    <mergeCell ref="H6:V6"/>
    <mergeCell ref="AH7:AH8"/>
    <mergeCell ref="AS7:AS8"/>
    <mergeCell ref="AT7:AW7"/>
    <mergeCell ref="AO7:AR7"/>
    <mergeCell ref="AI7:AL7"/>
    <mergeCell ref="AX7:AX8"/>
    <mergeCell ref="AY7:BB7"/>
    <mergeCell ref="A2:BS2"/>
    <mergeCell ref="I7:L7"/>
    <mergeCell ref="N7:Q7"/>
    <mergeCell ref="H7:H8"/>
    <mergeCell ref="M7:M8"/>
    <mergeCell ref="Y7:AB7"/>
    <mergeCell ref="X7:X8"/>
    <mergeCell ref="AC7:AC8"/>
    <mergeCell ref="AD7:AG7"/>
    <mergeCell ref="AN7:AN8"/>
    <mergeCell ref="BS5:BS8"/>
    <mergeCell ref="F5:F8"/>
    <mergeCell ref="BD7:BD8"/>
    <mergeCell ref="BE7:BH7"/>
    <mergeCell ref="BI7:BI8"/>
    <mergeCell ref="BJ7:BM7"/>
    <mergeCell ref="BN7:BN8"/>
    <mergeCell ref="BO7:BR7"/>
    <mergeCell ref="X5:AL5"/>
    <mergeCell ref="X6:AL6"/>
    <mergeCell ref="AN5:BB5"/>
    <mergeCell ref="AN6:BB6"/>
    <mergeCell ref="BD5:BR5"/>
    <mergeCell ref="BD6:BR6"/>
  </mergeCells>
  <pageMargins left="0.19685039370078741" right="0.19685039370078741" top="0.19685039370078741" bottom="0.19685039370078741" header="0" footer="0"/>
  <pageSetup paperSize="8" scale="42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2023-03-15T02:37:21Z</cp:lastPrinted>
  <dcterms:created xsi:type="dcterms:W3CDTF">2019-04-04T21:38:43Z</dcterms:created>
  <dcterms:modified xsi:type="dcterms:W3CDTF">2024-03-22T06:59:07Z</dcterms:modified>
</cp:coreProperties>
</file>