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ОС\"/>
    </mc:Choice>
  </mc:AlternateContent>
  <xr:revisionPtr revIDLastSave="0" documentId="13_ncr:1_{82CE4898-3045-41C2-8436-87699E2FA60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здел 1" sheetId="34" r:id="rId1"/>
    <sheet name="раздел 2" sheetId="35" r:id="rId2"/>
    <sheet name="раздел 3" sheetId="40" r:id="rId3"/>
    <sheet name="раздел 4" sheetId="43" r:id="rId4"/>
    <sheet name="раздел 5" sheetId="37" r:id="rId5"/>
  </sheets>
  <definedNames>
    <definedName name="_xlnm.Print_Area" localSheetId="1">'раздел 2'!$A$1:$K$31</definedName>
    <definedName name="_xlnm.Print_Area" localSheetId="2">'раздел 3'!$B$1:$J$31</definedName>
    <definedName name="_xlnm.Print_Area" localSheetId="3">'раздел 4'!$A$1:$H$7</definedName>
    <definedName name="_xlnm.Print_Area" localSheetId="4">'раздел 5'!$A$1:$K$21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43" l="1"/>
  <c r="H6" i="43"/>
  <c r="I15" i="40"/>
  <c r="H15" i="40"/>
  <c r="E15" i="40"/>
  <c r="H14" i="40"/>
  <c r="E14" i="40"/>
  <c r="H10" i="40"/>
  <c r="I8" i="40"/>
  <c r="F7" i="40"/>
  <c r="D9" i="35" l="1"/>
  <c r="D15" i="35" s="1"/>
  <c r="E13" i="37" l="1"/>
  <c r="I13" i="37"/>
  <c r="I9" i="40" l="1"/>
  <c r="I10" i="40" s="1"/>
  <c r="E10" i="40"/>
  <c r="G24" i="35" l="1"/>
  <c r="I13" i="40" l="1"/>
  <c r="I14" i="40" s="1"/>
  <c r="J17" i="37" l="1"/>
  <c r="J16" i="37"/>
  <c r="J10" i="37"/>
  <c r="J9" i="37"/>
  <c r="J13" i="37"/>
  <c r="J12" i="37"/>
  <c r="F21" i="37"/>
  <c r="F20" i="37"/>
  <c r="F17" i="37"/>
  <c r="F16" i="37"/>
  <c r="F15" i="37"/>
  <c r="F13" i="37"/>
  <c r="F12" i="37"/>
  <c r="F10" i="37"/>
  <c r="F9" i="37"/>
  <c r="E19" i="37"/>
  <c r="H19" i="35" l="1"/>
  <c r="D19" i="37" l="1"/>
  <c r="F19" i="37" s="1"/>
  <c r="D11" i="37"/>
  <c r="F11" i="37" s="1"/>
  <c r="E6" i="37"/>
  <c r="F6" i="37" s="1"/>
  <c r="G6" i="37" s="1"/>
  <c r="I6" i="37" s="1"/>
  <c r="J6" i="37" s="1"/>
  <c r="K6" i="37" s="1"/>
  <c r="D8" i="37" l="1"/>
  <c r="F8" i="37" s="1"/>
  <c r="D31" i="35" l="1"/>
  <c r="D13" i="35"/>
  <c r="D12" i="35" s="1"/>
  <c r="D19" i="35"/>
  <c r="D24" i="35"/>
  <c r="D27" i="35"/>
  <c r="D18" i="35" l="1"/>
  <c r="I7" i="35"/>
  <c r="J7" i="35" s="1"/>
  <c r="K7" i="35" s="1"/>
  <c r="K21" i="35" l="1"/>
  <c r="O10" i="35"/>
  <c r="N10" i="35"/>
  <c r="P10" i="35" l="1"/>
  <c r="P9" i="35" s="1"/>
  <c r="O23" i="35" l="1"/>
  <c r="O22" i="35"/>
  <c r="O21" i="35"/>
  <c r="O20" i="35"/>
  <c r="O16" i="35"/>
  <c r="O13" i="35"/>
  <c r="N23" i="35"/>
  <c r="N22" i="35"/>
  <c r="N21" i="35"/>
  <c r="N20" i="35"/>
  <c r="N16" i="35"/>
  <c r="N13" i="35"/>
  <c r="O19" i="35" l="1"/>
  <c r="P23" i="35"/>
  <c r="P22" i="35"/>
  <c r="P13" i="35"/>
  <c r="P16" i="35"/>
  <c r="N19" i="35"/>
  <c r="P20" i="35"/>
  <c r="P21" i="35"/>
  <c r="H15" i="37" l="1"/>
  <c r="J15" i="37" s="1"/>
  <c r="H11" i="37"/>
  <c r="J11" i="37" s="1"/>
  <c r="H8" i="37"/>
  <c r="J8" i="37" s="1"/>
  <c r="P19" i="35"/>
  <c r="O12" i="35"/>
  <c r="P12" i="35"/>
  <c r="N12" i="35"/>
  <c r="O9" i="35"/>
  <c r="P15" i="35"/>
  <c r="N9" i="35"/>
  <c r="N31" i="35" s="1"/>
  <c r="P27" i="35"/>
  <c r="P24" i="35"/>
  <c r="N7" i="35"/>
  <c r="O7" i="35" s="1"/>
  <c r="P7" i="35" s="1"/>
  <c r="K27" i="35"/>
  <c r="J27" i="35"/>
  <c r="I27" i="35"/>
  <c r="H27" i="35"/>
  <c r="K24" i="35"/>
  <c r="J24" i="35"/>
  <c r="I24" i="35"/>
  <c r="H24" i="35"/>
  <c r="K23" i="35"/>
  <c r="K22" i="35"/>
  <c r="K19" i="35"/>
  <c r="J19" i="35"/>
  <c r="I19" i="35"/>
  <c r="K16" i="35"/>
  <c r="K13" i="35"/>
  <c r="K12" i="35" s="1"/>
  <c r="J12" i="35"/>
  <c r="J31" i="35" s="1"/>
  <c r="I12" i="35"/>
  <c r="I31" i="35" s="1"/>
  <c r="K10" i="35"/>
  <c r="K9" i="35" s="1"/>
  <c r="K15" i="35" s="1"/>
  <c r="J9" i="35"/>
  <c r="J15" i="35" s="1"/>
  <c r="J18" i="35" s="1"/>
  <c r="I9" i="35"/>
  <c r="I15" i="35" s="1"/>
  <c r="I18" i="35" s="1"/>
  <c r="H9" i="35"/>
  <c r="G27" i="35"/>
  <c r="F27" i="35"/>
  <c r="E27" i="35"/>
  <c r="F24" i="35"/>
  <c r="E24" i="35"/>
  <c r="G23" i="35"/>
  <c r="G22" i="35"/>
  <c r="G20" i="35"/>
  <c r="G19" i="35" s="1"/>
  <c r="F19" i="35"/>
  <c r="E19" i="35"/>
  <c r="G16" i="35"/>
  <c r="G13" i="35"/>
  <c r="G12" i="35" s="1"/>
  <c r="F12" i="35"/>
  <c r="F31" i="35" s="1"/>
  <c r="E12" i="35"/>
  <c r="E31" i="35" s="1"/>
  <c r="G10" i="35"/>
  <c r="G9" i="35" s="1"/>
  <c r="G15" i="35" s="1"/>
  <c r="F9" i="35"/>
  <c r="F15" i="35" s="1"/>
  <c r="F18" i="35" s="1"/>
  <c r="E9" i="35"/>
  <c r="E15" i="35" s="1"/>
  <c r="E18" i="35" s="1"/>
  <c r="B7" i="35"/>
  <c r="C7" i="35" s="1"/>
  <c r="E7" i="35" s="1"/>
  <c r="F7" i="35" s="1"/>
  <c r="G7" i="35" s="1"/>
  <c r="H15" i="35" l="1"/>
  <c r="H31" i="35"/>
  <c r="G18" i="35"/>
  <c r="K18" i="35"/>
  <c r="N27" i="35"/>
  <c r="N24" i="35"/>
  <c r="O27" i="35"/>
  <c r="O24" i="35"/>
  <c r="O15" i="35"/>
  <c r="O18" i="35" s="1"/>
  <c r="O31" i="35"/>
  <c r="P31" i="35" s="1"/>
  <c r="K31" i="35"/>
  <c r="P18" i="35"/>
  <c r="N15" i="35"/>
  <c r="N18" i="35" s="1"/>
  <c r="G31" i="35"/>
  <c r="H18" i="35" l="1"/>
  <c r="H13" i="35"/>
  <c r="H12" i="35" l="1"/>
</calcChain>
</file>

<file path=xl/sharedStrings.xml><?xml version="1.0" encoding="utf-8"?>
<sst xmlns="http://schemas.openxmlformats.org/spreadsheetml/2006/main" count="271" uniqueCount="141">
  <si>
    <t>Срок реализации мероприятия, лет</t>
  </si>
  <si>
    <t>Наименование показателя</t>
  </si>
  <si>
    <t>тыс. руб.</t>
  </si>
  <si>
    <t>%</t>
  </si>
  <si>
    <t>Участок Анюйск</t>
  </si>
  <si>
    <t>1.</t>
  </si>
  <si>
    <t>1.1.</t>
  </si>
  <si>
    <t>1.2.</t>
  </si>
  <si>
    <t>1.3.</t>
  </si>
  <si>
    <t>2.</t>
  </si>
  <si>
    <t>Участок Билибино</t>
  </si>
  <si>
    <t>№           п/п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</si>
  <si>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</si>
  <si>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</si>
  <si>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</si>
  <si>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</si>
  <si>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</si>
  <si>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</si>
  <si>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1.1</t>
  </si>
  <si>
    <t>1.2</t>
  </si>
  <si>
    <t>2.1</t>
  </si>
  <si>
    <t>ед./км</t>
  </si>
  <si>
    <t>Показатели качества очистки сточных вод</t>
  </si>
  <si>
    <t>удельный расход электрической энергии, потребляемой в технологическом процессе транспортировки сточных вод, на единицу объема транспортируемых сточных вод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</si>
  <si>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</t>
  </si>
  <si>
    <t>Показатели надежности и бесперебойности водоотведения</t>
  </si>
  <si>
    <t>Показатели эффективности использования ресурсов</t>
  </si>
  <si>
    <t>-</t>
  </si>
  <si>
    <t>кВт.ч/ куб.м</t>
  </si>
  <si>
    <t>* План мероприятий, направленных на улучшение качества очистки сточных вод, организацией не представлен</t>
  </si>
  <si>
    <t>ед.</t>
  </si>
  <si>
    <t>I</t>
  </si>
  <si>
    <t>2.2</t>
  </si>
  <si>
    <t>1</t>
  </si>
  <si>
    <t>2</t>
  </si>
  <si>
    <t>II</t>
  </si>
  <si>
    <t>III</t>
  </si>
  <si>
    <t>объем сточных вод, не подвергшихся очистке</t>
  </si>
  <si>
    <t>общий объем сточных вод, сбрасываемых в централизованные общесплавные или бытовые системы водоотведения</t>
  </si>
  <si>
    <t>тыс.куб.м</t>
  </si>
  <si>
    <t>количество проб сточных вод, не соответствующих установленным нормативам допустимых сбросов, лимитам на сбросы</t>
  </si>
  <si>
    <t>общее количество проб сточных вод</t>
  </si>
  <si>
    <t>количество аварий и засоров на канализационных сетях</t>
  </si>
  <si>
    <t>протяженность канализационных сетей</t>
  </si>
  <si>
    <t>км.</t>
  </si>
  <si>
    <t>общее количество электрической энергии, потребляемой в технологическом процессе транспортировки сточных вод</t>
  </si>
  <si>
    <t>общий объем транспортируемых сточных вод</t>
  </si>
  <si>
    <t>Значение показателя</t>
  </si>
  <si>
    <t>тыс.кВт.ч</t>
  </si>
  <si>
    <t>Раздел 1.  Паспорт производственной программы</t>
  </si>
  <si>
    <t>МП ЖКХ Билибинского муниципального района</t>
  </si>
  <si>
    <t>Комитет государственного регулирования цен и тарифов Чукотского автономного округа</t>
  </si>
  <si>
    <t>689450, Чукотский автономный округ, г. Билибино, ул. Геологов д. 1а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</si>
  <si>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</si>
  <si>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</si>
  <si>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</si>
  <si>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Местонахождение уполномоченного органа</t>
  </si>
  <si>
    <t>ОТЧЕТ ОБ ИСПОЛНЕНИИ ПРОИЗВОДСТВЕННОЙ ПРОГРАММЫ</t>
  </si>
  <si>
    <t>№    п/п</t>
  </si>
  <si>
    <t xml:space="preserve">Наименование показателей   </t>
  </si>
  <si>
    <t>Единицы измерения</t>
  </si>
  <si>
    <t>Показатели производственной деятельности</t>
  </si>
  <si>
    <t>куб.м</t>
  </si>
  <si>
    <t>3.</t>
  </si>
  <si>
    <t>3.1</t>
  </si>
  <si>
    <t>3.2</t>
  </si>
  <si>
    <t>4.</t>
  </si>
  <si>
    <t>5.</t>
  </si>
  <si>
    <t>план</t>
  </si>
  <si>
    <t>факт</t>
  </si>
  <si>
    <t>год</t>
  </si>
  <si>
    <t>1 полугодие</t>
  </si>
  <si>
    <t>2 полугодие</t>
  </si>
  <si>
    <t>участок Билибино</t>
  </si>
  <si>
    <t>участок Анюйск</t>
  </si>
  <si>
    <t>Прием сточных вод</t>
  </si>
  <si>
    <t>в пределах норматива по объему</t>
  </si>
  <si>
    <t>сверх норматива по объему</t>
  </si>
  <si>
    <t>1.1.1</t>
  </si>
  <si>
    <t>1.1.2</t>
  </si>
  <si>
    <t>По категориям сточных вод:</t>
  </si>
  <si>
    <t>1.2.1</t>
  </si>
  <si>
    <t>жидких бытовых отходов</t>
  </si>
  <si>
    <t>1.2.2</t>
  </si>
  <si>
    <t>поверхностных сточных вод</t>
  </si>
  <si>
    <t>1.3.1</t>
  </si>
  <si>
    <t>1.3.2</t>
  </si>
  <si>
    <t>Объем транспортируемых сточных вод</t>
  </si>
  <si>
    <t>Объем сточных вод, поступивших на очистные сооружения</t>
  </si>
  <si>
    <t>Объем обезвоженного осадка сточных вод</t>
  </si>
  <si>
    <t>от собственных производств</t>
  </si>
  <si>
    <t>неучтенный приток сточных вод</t>
  </si>
  <si>
    <t>1.3.3</t>
  </si>
  <si>
    <t>1.3.3.1</t>
  </si>
  <si>
    <t>1.3.3.2</t>
  </si>
  <si>
    <t>1.3.3.3</t>
  </si>
  <si>
    <t xml:space="preserve">  населения</t>
  </si>
  <si>
    <t xml:space="preserve">  бюджетных организаций</t>
  </si>
  <si>
    <t xml:space="preserve">  прочих потребителей</t>
  </si>
  <si>
    <t>Сброшенные воды без очистки</t>
  </si>
  <si>
    <t>Объем сточных вод, принятых у потребителей - всего, в том числе:</t>
  </si>
  <si>
    <t>По категориям потребителей - всего, в том числе:</t>
  </si>
  <si>
    <t>от потребителей, всего, в том числе:</t>
  </si>
  <si>
    <t>на собственные очистные сооружения</t>
  </si>
  <si>
    <t>другим организациям</t>
  </si>
  <si>
    <t>объем сточных вод, прошедших очистку</t>
  </si>
  <si>
    <t>сбросы сточных вод в пределах нормативов и лимитов</t>
  </si>
  <si>
    <t xml:space="preserve">        городского</t>
  </si>
  <si>
    <t xml:space="preserve">        сельского</t>
  </si>
  <si>
    <t>ФАКТ</t>
  </si>
  <si>
    <t xml:space="preserve">Раздел 2. Баланс водоотведения </t>
  </si>
  <si>
    <r>
      <t xml:space="preserve">Раздел 3. Перечень плановых мероприятий по ремонту объектов централизованных систем </t>
    </r>
    <r>
      <rPr>
        <b/>
        <sz val="12"/>
        <rFont val="Times New Roman"/>
        <family val="1"/>
        <charset val="204"/>
      </rPr>
      <t>водоотведения, мероприятий, направленных на улучшение качества очистки сточных вод, мероприятий по энергосбережению и повышению энергетической эффективности</t>
    </r>
  </si>
  <si>
    <r>
      <t>3.1. План мероприятий по ремонту объектов централизованных систе</t>
    </r>
    <r>
      <rPr>
        <b/>
        <sz val="12"/>
        <rFont val="Times New Roman"/>
        <family val="1"/>
        <charset val="204"/>
      </rPr>
      <t>м водоотведения</t>
    </r>
  </si>
  <si>
    <t>3.2. План мероприятий, направленных на улучшение качества очистки сточных вод*</t>
  </si>
  <si>
    <t>3.3. План мероприятий по энергосбережению и повышению энергетической эффективности*</t>
  </si>
  <si>
    <t>Раздел 4. Объем финансовых потребностей, необходимых для реализации производственной программы</t>
  </si>
  <si>
    <t>ПЛАН</t>
  </si>
  <si>
    <t>Отклонение 
(- не использовано, + перерасход)</t>
  </si>
  <si>
    <t>Причины отклонения</t>
  </si>
  <si>
    <t>Раздел 5. Плановые показатели надежности, качества, энергетической эффективности объектов централизованных систем водоотведения</t>
  </si>
  <si>
    <t xml:space="preserve">доля проб сточных вод, не соответствующих установленным нормативам допустимых сбросов, лимитам на сбросы, рассчитанная применительно к видам централизованных систем водоотведения раздельно для централизованной общесплавной (бытовой) и централизованной ливневой систем водоотведения </t>
  </si>
  <si>
    <t>показатель надежности и бесперебойности централизованной системы водоотведения</t>
  </si>
  <si>
    <t>(должность)</t>
  </si>
  <si>
    <t>(ФИО, подпись)</t>
  </si>
  <si>
    <t>* План мероприятий по энергосбережению и повышению энергетической эффективности организацией не представлен</t>
  </si>
  <si>
    <t xml:space="preserve">Отклонение </t>
  </si>
  <si>
    <t>Свод</t>
  </si>
  <si>
    <t>Руководитель организации</t>
  </si>
  <si>
    <t>С.И. Брычаев</t>
  </si>
  <si>
    <t>Пробы отобраны согласно рабочей программе.</t>
  </si>
  <si>
    <t>В связи с отсутствием нормативов допустимых сбросов для объектов III категории опасности. Выявить несоответствие не представляется возможным.</t>
  </si>
  <si>
    <t>в сфере водоотведения МП ЖКХ Билибинского муниципального района за 2025 год</t>
  </si>
  <si>
    <t>689000, Чукотский автономный округ, г. Анадырь, ул. Отке, 44</t>
  </si>
  <si>
    <t>2025 год</t>
  </si>
  <si>
    <t>Замена участка канализационного трубопровода</t>
  </si>
  <si>
    <t>Мероприятия по текущему ремонту</t>
  </si>
  <si>
    <t>Ремонт участка канализационной сети от КК №206 до КК № 208 в г. Билибино</t>
  </si>
  <si>
    <t>Бурение четырех скважин глубиной три метра каждая (для прокладки коллектора ВО г. Билибино)</t>
  </si>
  <si>
    <t>Всего:</t>
  </si>
  <si>
    <t>Ремонтые работы выполнены в соответствии с планом меропритяий по подготовке объектов МП ЖКХ к экплуатации в осенне-зимний период 2025-2026 г.г.</t>
  </si>
  <si>
    <t xml:space="preserve">Отсутствие собственных квалифицированных специалистов для выполнения требуемого объема работ.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</si>
</sst>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#,##0.000"/>
  </numFmts>
  <fonts count="24" x14ac:knownFonts="1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5" fillId="0" borderId="0"/>
    <xf numFmtId="0" fontId="6" fillId="0" borderId="0"/>
    <xf numFmtId="0" fontId="10" fillId="0" borderId="0"/>
    <xf numFmtId="0" fontId="10" fillId="0" borderId="0"/>
    <xf numFmtId="0" fontId="5" fillId="0" borderId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" fillId="0" borderId="0"/>
    <xf numFmtId="0" fontId="6" fillId="0" borderId="0"/>
  </cellStyleXfs>
  <cellXfs count="246">
    <xf numFmtId="0" fontId="0" fillId="0" borderId="0" xfId="0"/>
    <xf numFmtId="0" fontId="8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1" xfId="3" applyFont="1" applyBorder="1"/>
    <xf numFmtId="0" fontId="2" fillId="0" borderId="0" xfId="3" applyFont="1" applyAlignment="1">
      <alignment horizontal="left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left" vertical="center" wrapText="1"/>
    </xf>
    <xf numFmtId="164" fontId="5" fillId="0" borderId="0" xfId="0" applyNumberFormat="1" applyFont="1"/>
    <xf numFmtId="0" fontId="7" fillId="0" borderId="9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49" fontId="7" fillId="0" borderId="12" xfId="0" applyNumberFormat="1" applyFont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7" fillId="0" borderId="0" xfId="6" applyFont="1"/>
    <xf numFmtId="0" fontId="11" fillId="0" borderId="0" xfId="6" applyFont="1"/>
    <xf numFmtId="0" fontId="7" fillId="0" borderId="1" xfId="6" applyFont="1" applyBorder="1" applyAlignment="1">
      <alignment horizontal="left" vertical="center" wrapText="1"/>
    </xf>
    <xf numFmtId="0" fontId="7" fillId="0" borderId="0" xfId="6" applyFont="1" applyAlignment="1">
      <alignment horizontal="left" vertical="center" wrapText="1"/>
    </xf>
    <xf numFmtId="0" fontId="2" fillId="0" borderId="0" xfId="3" applyFont="1" applyAlignment="1">
      <alignment horizontal="left" vertical="center"/>
    </xf>
    <xf numFmtId="0" fontId="9" fillId="0" borderId="0" xfId="6" applyFont="1"/>
    <xf numFmtId="0" fontId="2" fillId="0" borderId="0" xfId="3" applyFont="1" applyAlignment="1">
      <alignment horizontal="left"/>
    </xf>
    <xf numFmtId="0" fontId="9" fillId="0" borderId="0" xfId="6" applyFont="1" applyAlignment="1">
      <alignment horizontal="left"/>
    </xf>
    <xf numFmtId="0" fontId="2" fillId="0" borderId="1" xfId="3" applyFont="1" applyBorder="1" applyAlignment="1">
      <alignment horizontal="left" vertical="center"/>
    </xf>
    <xf numFmtId="0" fontId="13" fillId="0" borderId="0" xfId="0" applyFont="1"/>
    <xf numFmtId="0" fontId="13" fillId="0" borderId="17" xfId="0" applyFont="1" applyBorder="1" applyAlignment="1">
      <alignment horizontal="center" vertical="center" wrapText="1" shrinkToFi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left" vertical="top" wrapText="1"/>
    </xf>
    <xf numFmtId="164" fontId="13" fillId="0" borderId="9" xfId="0" applyNumberFormat="1" applyFont="1" applyBorder="1" applyAlignment="1">
      <alignment horizontal="center" vertical="top" wrapText="1"/>
    </xf>
    <xf numFmtId="49" fontId="13" fillId="0" borderId="9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left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4" fillId="0" borderId="9" xfId="0" applyNumberFormat="1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center" vertical="center" wrapText="1"/>
    </xf>
    <xf numFmtId="165" fontId="13" fillId="0" borderId="5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left" vertical="center" wrapText="1"/>
    </xf>
    <xf numFmtId="165" fontId="13" fillId="0" borderId="15" xfId="0" applyNumberFormat="1" applyFont="1" applyBorder="1" applyAlignment="1">
      <alignment horizontal="center" vertical="top" wrapText="1"/>
    </xf>
    <xf numFmtId="165" fontId="13" fillId="0" borderId="20" xfId="0" applyNumberFormat="1" applyFont="1" applyBorder="1" applyAlignment="1">
      <alignment horizontal="center" vertical="top" wrapText="1"/>
    </xf>
    <xf numFmtId="165" fontId="13" fillId="0" borderId="6" xfId="0" applyNumberFormat="1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/>
    </xf>
    <xf numFmtId="0" fontId="15" fillId="0" borderId="0" xfId="0" applyFont="1"/>
    <xf numFmtId="0" fontId="2" fillId="0" borderId="1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28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164" fontId="2" fillId="0" borderId="1" xfId="3" applyNumberFormat="1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13" fillId="0" borderId="29" xfId="0" applyFont="1" applyBorder="1"/>
    <xf numFmtId="0" fontId="8" fillId="0" borderId="1" xfId="0" applyFont="1" applyBorder="1"/>
    <xf numFmtId="0" fontId="2" fillId="0" borderId="1" xfId="3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8" fillId="0" borderId="29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29" xfId="0" applyFont="1" applyBorder="1"/>
    <xf numFmtId="0" fontId="7" fillId="0" borderId="0" xfId="6" applyFont="1" applyAlignment="1">
      <alignment horizontal="center"/>
    </xf>
    <xf numFmtId="0" fontId="3" fillId="0" borderId="17" xfId="3" applyFont="1" applyBorder="1" applyAlignment="1">
      <alignment horizontal="left" vertical="center" wrapText="1"/>
    </xf>
    <xf numFmtId="164" fontId="3" fillId="0" borderId="1" xfId="3" applyNumberFormat="1" applyFont="1" applyBorder="1" applyAlignment="1">
      <alignment horizontal="center" vertical="center" wrapText="1"/>
    </xf>
    <xf numFmtId="167" fontId="4" fillId="0" borderId="21" xfId="0" applyNumberFormat="1" applyFont="1" applyBorder="1" applyAlignment="1">
      <alignment horizontal="center" vertical="center" wrapText="1"/>
    </xf>
    <xf numFmtId="167" fontId="4" fillId="0" borderId="24" xfId="0" applyNumberFormat="1" applyFont="1" applyBorder="1" applyAlignment="1">
      <alignment horizontal="center" vertical="center" wrapText="1"/>
    </xf>
    <xf numFmtId="167" fontId="4" fillId="0" borderId="18" xfId="0" applyNumberFormat="1" applyFont="1" applyBorder="1" applyAlignment="1">
      <alignment horizontal="center" vertical="center" wrapText="1"/>
    </xf>
    <xf numFmtId="167" fontId="13" fillId="0" borderId="21" xfId="0" applyNumberFormat="1" applyFont="1" applyBorder="1" applyAlignment="1">
      <alignment horizontal="center" vertical="center" wrapText="1"/>
    </xf>
    <xf numFmtId="167" fontId="13" fillId="0" borderId="24" xfId="0" applyNumberFormat="1" applyFont="1" applyBorder="1" applyAlignment="1">
      <alignment horizontal="center" vertical="center" wrapText="1"/>
    </xf>
    <xf numFmtId="167" fontId="13" fillId="0" borderId="18" xfId="0" applyNumberFormat="1" applyFont="1" applyBorder="1" applyAlignment="1">
      <alignment horizontal="center" vertical="center" wrapText="1"/>
    </xf>
    <xf numFmtId="167" fontId="4" fillId="0" borderId="22" xfId="0" applyNumberFormat="1" applyFont="1" applyBorder="1" applyAlignment="1">
      <alignment horizontal="center" vertical="center" wrapText="1"/>
    </xf>
    <xf numFmtId="167" fontId="4" fillId="0" borderId="10" xfId="0" applyNumberFormat="1" applyFont="1" applyBorder="1" applyAlignment="1">
      <alignment horizontal="center" vertical="center" wrapText="1"/>
    </xf>
    <xf numFmtId="167" fontId="4" fillId="0" borderId="15" xfId="0" applyNumberFormat="1" applyFont="1" applyBorder="1" applyAlignment="1">
      <alignment horizontal="center" vertical="center" wrapText="1"/>
    </xf>
    <xf numFmtId="167" fontId="13" fillId="0" borderId="22" xfId="0" applyNumberFormat="1" applyFont="1" applyBorder="1" applyAlignment="1">
      <alignment horizontal="center" vertical="center" wrapText="1"/>
    </xf>
    <xf numFmtId="167" fontId="13" fillId="0" borderId="10" xfId="0" applyNumberFormat="1" applyFont="1" applyBorder="1" applyAlignment="1">
      <alignment horizontal="center" vertical="center" wrapText="1"/>
    </xf>
    <xf numFmtId="167" fontId="13" fillId="0" borderId="15" xfId="0" applyNumberFormat="1" applyFont="1" applyBorder="1" applyAlignment="1">
      <alignment horizontal="center" vertical="center" wrapText="1"/>
    </xf>
    <xf numFmtId="167" fontId="13" fillId="0" borderId="23" xfId="0" applyNumberFormat="1" applyFont="1" applyBorder="1" applyAlignment="1">
      <alignment horizontal="center" vertical="center" wrapText="1"/>
    </xf>
    <xf numFmtId="167" fontId="13" fillId="0" borderId="14" xfId="0" applyNumberFormat="1" applyFont="1" applyBorder="1" applyAlignment="1">
      <alignment horizontal="center" vertical="center" wrapText="1"/>
    </xf>
    <xf numFmtId="167" fontId="13" fillId="0" borderId="19" xfId="0" applyNumberFormat="1" applyFont="1" applyBorder="1" applyAlignment="1">
      <alignment horizontal="center" vertical="center" wrapText="1"/>
    </xf>
    <xf numFmtId="165" fontId="2" fillId="0" borderId="3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0" fontId="7" fillId="0" borderId="0" xfId="0" applyFont="1"/>
    <xf numFmtId="166" fontId="5" fillId="0" borderId="0" xfId="0" applyNumberFormat="1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164" fontId="2" fillId="2" borderId="12" xfId="3" applyNumberFormat="1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164" fontId="21" fillId="5" borderId="10" xfId="0" applyNumberFormat="1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top" wrapText="1"/>
    </xf>
    <xf numFmtId="166" fontId="21" fillId="5" borderId="14" xfId="0" applyNumberFormat="1" applyFont="1" applyFill="1" applyBorder="1" applyAlignment="1">
      <alignment horizontal="center" vertical="center" wrapText="1"/>
    </xf>
    <xf numFmtId="166" fontId="21" fillId="5" borderId="6" xfId="0" applyNumberFormat="1" applyFont="1" applyFill="1" applyBorder="1" applyAlignment="1">
      <alignment horizontal="center" vertical="center" wrapText="1"/>
    </xf>
    <xf numFmtId="164" fontId="21" fillId="5" borderId="14" xfId="0" applyNumberFormat="1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 shrinkToFit="1"/>
    </xf>
    <xf numFmtId="167" fontId="15" fillId="0" borderId="0" xfId="0" applyNumberFormat="1" applyFont="1"/>
    <xf numFmtId="0" fontId="7" fillId="0" borderId="3" xfId="0" applyFont="1" applyBorder="1" applyAlignment="1">
      <alignment horizontal="justify" vertical="top" wrapText="1"/>
    </xf>
    <xf numFmtId="164" fontId="21" fillId="0" borderId="8" xfId="0" applyNumberFormat="1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top" wrapText="1"/>
    </xf>
    <xf numFmtId="164" fontId="21" fillId="0" borderId="31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justify" vertical="top" wrapText="1"/>
    </xf>
    <xf numFmtId="1" fontId="21" fillId="0" borderId="32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0" fontId="7" fillId="0" borderId="33" xfId="6" applyFont="1" applyBorder="1"/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164" fontId="7" fillId="0" borderId="37" xfId="0" applyNumberFormat="1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top" wrapText="1"/>
    </xf>
    <xf numFmtId="166" fontId="2" fillId="0" borderId="39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 wrapText="1"/>
    </xf>
    <xf numFmtId="164" fontId="7" fillId="0" borderId="2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top" wrapText="1"/>
    </xf>
    <xf numFmtId="166" fontId="2" fillId="0" borderId="23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0" fontId="2" fillId="0" borderId="7" xfId="3" applyFont="1" applyBorder="1" applyAlignment="1">
      <alignment horizontal="left" vertical="center" wrapText="1"/>
    </xf>
    <xf numFmtId="164" fontId="2" fillId="0" borderId="3" xfId="3" applyNumberFormat="1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164" fontId="2" fillId="0" borderId="7" xfId="3" applyNumberFormat="1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164" fontId="3" fillId="0" borderId="17" xfId="3" applyNumberFormat="1" applyFont="1" applyBorder="1" applyAlignment="1">
      <alignment horizontal="center" vertical="center" wrapText="1"/>
    </xf>
    <xf numFmtId="0" fontId="23" fillId="0" borderId="17" xfId="0" applyFont="1" applyBorder="1"/>
    <xf numFmtId="0" fontId="23" fillId="0" borderId="1" xfId="0" applyFont="1" applyBorder="1"/>
    <xf numFmtId="0" fontId="3" fillId="0" borderId="17" xfId="3" applyFont="1" applyBorder="1" applyAlignment="1">
      <alignment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7" fontId="4" fillId="0" borderId="9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  <xf numFmtId="167" fontId="4" fillId="0" borderId="5" xfId="0" applyNumberFormat="1" applyFont="1" applyBorder="1" applyAlignment="1">
      <alignment horizontal="center" vertical="center" wrapText="1"/>
    </xf>
    <xf numFmtId="167" fontId="13" fillId="0" borderId="5" xfId="0" applyNumberFormat="1" applyFont="1" applyBorder="1" applyAlignment="1">
      <alignment horizontal="center" vertical="center" wrapText="1"/>
    </xf>
    <xf numFmtId="167" fontId="13" fillId="0" borderId="12" xfId="0" applyNumberFormat="1" applyFont="1" applyBorder="1" applyAlignment="1">
      <alignment horizontal="center" vertical="center" wrapText="1"/>
    </xf>
    <xf numFmtId="167" fontId="13" fillId="5" borderId="15" xfId="0" applyNumberFormat="1" applyFont="1" applyFill="1" applyBorder="1" applyAlignment="1">
      <alignment horizontal="center" vertical="center" wrapText="1"/>
    </xf>
    <xf numFmtId="0" fontId="2" fillId="0" borderId="29" xfId="3" applyFont="1" applyBorder="1" applyAlignment="1">
      <alignment horizontal="left" vertical="center" wrapText="1"/>
    </xf>
    <xf numFmtId="165" fontId="2" fillId="0" borderId="36" xfId="3" applyNumberFormat="1" applyFont="1" applyBorder="1" applyAlignment="1">
      <alignment horizontal="center" vertical="center" wrapText="1"/>
    </xf>
    <xf numFmtId="0" fontId="2" fillId="0" borderId="36" xfId="3" applyFont="1" applyBorder="1" applyAlignment="1">
      <alignment horizontal="left" vertical="center" wrapText="1"/>
    </xf>
    <xf numFmtId="164" fontId="2" fillId="0" borderId="36" xfId="3" applyNumberFormat="1" applyFont="1" applyBorder="1" applyAlignment="1">
      <alignment horizontal="center" vertical="center" wrapText="1"/>
    </xf>
    <xf numFmtId="164" fontId="21" fillId="5" borderId="6" xfId="0" applyNumberFormat="1" applyFont="1" applyFill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0" fontId="2" fillId="0" borderId="33" xfId="6" applyFont="1" applyBorder="1" applyAlignment="1">
      <alignment horizontal="center"/>
    </xf>
    <xf numFmtId="166" fontId="21" fillId="0" borderId="31" xfId="0" applyNumberFormat="1" applyFont="1" applyBorder="1" applyAlignment="1">
      <alignment horizontal="center" vertical="center" wrapText="1"/>
    </xf>
    <xf numFmtId="166" fontId="21" fillId="0" borderId="10" xfId="0" applyNumberFormat="1" applyFont="1" applyBorder="1" applyAlignment="1">
      <alignment horizontal="center" vertical="center" wrapText="1"/>
    </xf>
    <xf numFmtId="2" fontId="21" fillId="5" borderId="10" xfId="0" applyNumberFormat="1" applyFont="1" applyFill="1" applyBorder="1" applyAlignment="1">
      <alignment horizontal="center" vertical="center" wrapText="1"/>
    </xf>
    <xf numFmtId="166" fontId="2" fillId="0" borderId="22" xfId="0" applyNumberFormat="1" applyFont="1" applyBorder="1" applyAlignment="1">
      <alignment horizontal="center" vertical="center"/>
    </xf>
    <xf numFmtId="166" fontId="2" fillId="0" borderId="38" xfId="0" applyNumberFormat="1" applyFont="1" applyBorder="1" applyAlignment="1">
      <alignment horizontal="center" vertical="center"/>
    </xf>
    <xf numFmtId="164" fontId="7" fillId="0" borderId="40" xfId="0" applyNumberFormat="1" applyFont="1" applyBorder="1" applyAlignment="1">
      <alignment horizontal="center" vertical="center" wrapText="1"/>
    </xf>
    <xf numFmtId="164" fontId="2" fillId="0" borderId="41" xfId="0" applyNumberFormat="1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top" wrapText="1"/>
    </xf>
    <xf numFmtId="166" fontId="2" fillId="0" borderId="42" xfId="0" applyNumberFormat="1" applyFont="1" applyBorder="1" applyAlignment="1">
      <alignment horizontal="center" vertical="center"/>
    </xf>
    <xf numFmtId="2" fontId="2" fillId="0" borderId="40" xfId="0" applyNumberFormat="1" applyFont="1" applyBorder="1" applyAlignment="1">
      <alignment horizontal="center" vertical="center"/>
    </xf>
    <xf numFmtId="2" fontId="2" fillId="0" borderId="41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>
      <alignment horizontal="center" vertical="center"/>
    </xf>
    <xf numFmtId="0" fontId="12" fillId="0" borderId="0" xfId="3" applyFont="1" applyAlignment="1">
      <alignment horizontal="center" wrapText="1"/>
    </xf>
    <xf numFmtId="0" fontId="2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3" fillId="0" borderId="33" xfId="3" applyFont="1" applyBorder="1" applyAlignment="1">
      <alignment horizontal="left" vertical="center" wrapText="1"/>
    </xf>
    <xf numFmtId="0" fontId="9" fillId="0" borderId="0" xfId="6" applyFont="1" applyAlignment="1">
      <alignment horizontal="center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3" fillId="0" borderId="3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30" xfId="0" applyFont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 wrapText="1" shrinkToFit="1"/>
    </xf>
    <xf numFmtId="0" fontId="13" fillId="0" borderId="30" xfId="3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3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2" fillId="0" borderId="35" xfId="3" applyFont="1" applyBorder="1" applyAlignment="1">
      <alignment horizontal="center" vertical="center" wrapText="1"/>
    </xf>
    <xf numFmtId="0" fontId="2" fillId="0" borderId="25" xfId="3" applyFont="1" applyBorder="1" applyAlignment="1">
      <alignment horizontal="center" vertical="center" wrapText="1"/>
    </xf>
    <xf numFmtId="0" fontId="3" fillId="3" borderId="17" xfId="3" applyFont="1" applyFill="1" applyBorder="1" applyAlignment="1">
      <alignment horizontal="center" vertical="center" wrapText="1"/>
    </xf>
    <xf numFmtId="0" fontId="3" fillId="3" borderId="30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4" xfId="3" applyFont="1" applyBorder="1" applyAlignment="1">
      <alignment horizontal="left" wrapText="1"/>
    </xf>
    <xf numFmtId="0" fontId="2" fillId="0" borderId="17" xfId="3" applyFont="1" applyBorder="1" applyAlignment="1">
      <alignment horizontal="left"/>
    </xf>
    <xf numFmtId="0" fontId="2" fillId="0" borderId="30" xfId="3" applyFont="1" applyBorder="1" applyAlignment="1">
      <alignment horizontal="left"/>
    </xf>
    <xf numFmtId="0" fontId="9" fillId="0" borderId="33" xfId="0" applyFont="1" applyBorder="1" applyAlignment="1">
      <alignment horizontal="justify" vertical="center" wrapText="1"/>
    </xf>
    <xf numFmtId="0" fontId="2" fillId="0" borderId="36" xfId="3" applyFont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30" xfId="0" applyFont="1" applyFill="1" applyBorder="1" applyAlignment="1">
      <alignment horizontal="center" vertical="center" wrapText="1"/>
    </xf>
    <xf numFmtId="0" fontId="19" fillId="5" borderId="2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30" xfId="3" applyFont="1" applyBorder="1" applyAlignment="1">
      <alignment horizontal="center" vertical="center" wrapText="1"/>
    </xf>
    <xf numFmtId="0" fontId="4" fillId="0" borderId="28" xfId="3" applyFont="1" applyBorder="1" applyAlignment="1">
      <alignment horizontal="center" vertical="center" wrapText="1"/>
    </xf>
    <xf numFmtId="0" fontId="3" fillId="5" borderId="1" xfId="3" applyFont="1" applyFill="1" applyBorder="1" applyAlignment="1">
      <alignment horizontal="center" vertical="center" wrapText="1"/>
    </xf>
    <xf numFmtId="0" fontId="3" fillId="5" borderId="1" xfId="3" applyFont="1" applyFill="1" applyBorder="1" applyAlignment="1">
      <alignment horizontal="left" vertical="center" wrapText="1"/>
    </xf>
    <xf numFmtId="0" fontId="3" fillId="0" borderId="1" xfId="3" applyFont="1" applyBorder="1" applyAlignment="1">
      <alignment vertical="center" wrapText="1"/>
    </xf>
    <xf numFmtId="165" fontId="3" fillId="0" borderId="1" xfId="3" applyNumberFormat="1" applyFont="1" applyBorder="1" applyAlignment="1">
      <alignment horizontal="center"/>
    </xf>
    <xf numFmtId="0" fontId="3" fillId="0" borderId="17" xfId="3" applyFont="1" applyBorder="1" applyAlignment="1">
      <alignment horizontal="left"/>
    </xf>
    <xf numFmtId="0" fontId="3" fillId="0" borderId="28" xfId="3" applyFont="1" applyBorder="1" applyAlignment="1">
      <alignment horizontal="left"/>
    </xf>
    <xf numFmtId="164" fontId="2" fillId="0" borderId="2" xfId="3" applyNumberFormat="1" applyFont="1" applyBorder="1" applyAlignment="1">
      <alignment horizontal="center" vertical="center" wrapText="1"/>
    </xf>
    <xf numFmtId="164" fontId="2" fillId="0" borderId="4" xfId="3" applyNumberFormat="1" applyFont="1" applyBorder="1" applyAlignment="1">
      <alignment horizontal="center" vertical="center" wrapText="1"/>
    </xf>
  </cellXfs>
  <cellStyles count="11">
    <cellStyle name="_Прил к пост 23-к8 тариф ХВС ВО МП ЖКХ 2016-2018" xfId="1" xr:uid="{00000000-0005-0000-0000-000000000000}"/>
    <cellStyle name="_прил ЧЭ" xfId="2" xr:uid="{00000000-0005-0000-0000-000001000000}"/>
    <cellStyle name="Обычный" xfId="0" builtinId="0"/>
    <cellStyle name="Обычный 2" xfId="10" xr:uid="{00000000-0005-0000-0000-000003000000}"/>
    <cellStyle name="Обычный 2_ООО Тепловая компания (печора)" xfId="3" xr:uid="{00000000-0005-0000-0000-000004000000}"/>
    <cellStyle name="Обычный 3" xfId="4" xr:uid="{00000000-0005-0000-0000-000005000000}"/>
    <cellStyle name="Обычный 5" xfId="5" xr:uid="{00000000-0005-0000-0000-000006000000}"/>
    <cellStyle name="Обычный_PP_PitWater" xfId="6" xr:uid="{00000000-0005-0000-0000-000007000000}"/>
    <cellStyle name="Процентный 2" xfId="7" xr:uid="{00000000-0005-0000-0000-000008000000}"/>
    <cellStyle name="Процентный 4" xfId="8" xr:uid="{00000000-0005-0000-0000-000009000000}"/>
    <cellStyle name="Стиль 1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C27"/>
  <sheetViews>
    <sheetView view="pageBreakPreview" zoomScale="60" zoomScaleNormal="100" workbookViewId="0">
      <selection activeCell="B22" sqref="B22"/>
    </sheetView>
  </sheetViews>
  <sheetFormatPr defaultRowHeight="15.75" x14ac:dyDescent="0.25"/>
  <cols>
    <col min="1" max="1" width="49.28515625" style="23" customWidth="1"/>
    <col min="2" max="2" width="61.85546875" style="23" customWidth="1"/>
    <col min="3" max="3" width="7" style="23" customWidth="1"/>
    <col min="4" max="4" width="6.7109375" style="23" customWidth="1"/>
    <col min="5" max="16384" width="9.140625" style="23"/>
  </cols>
  <sheetData>
    <row r="1" spans="1:2" x14ac:dyDescent="0.25">
      <c r="A1" s="186" t="s">
        <v>57</v>
      </c>
      <c r="B1" s="186"/>
    </row>
    <row r="2" spans="1:2" s="24" customFormat="1" ht="18.75" x14ac:dyDescent="0.3">
      <c r="A2" s="182" t="s">
        <v>131</v>
      </c>
      <c r="B2" s="182"/>
    </row>
    <row r="3" spans="1:2" s="24" customFormat="1" ht="19.5" customHeight="1" x14ac:dyDescent="0.3">
      <c r="A3" s="183"/>
      <c r="B3" s="184"/>
    </row>
    <row r="4" spans="1:2" s="24" customFormat="1" ht="18.75" customHeight="1" x14ac:dyDescent="0.3">
      <c r="A4" s="185" t="s">
        <v>49</v>
      </c>
      <c r="B4" s="185"/>
    </row>
    <row r="5" spans="1:2" ht="27" customHeight="1" x14ac:dyDescent="0.25">
      <c r="A5" s="25" t="s">
        <v>53</v>
      </c>
      <c r="B5" s="31" t="s">
        <v>50</v>
      </c>
    </row>
    <row r="6" spans="1:2" ht="36" customHeight="1" x14ac:dyDescent="0.25">
      <c r="A6" s="25" t="s">
        <v>54</v>
      </c>
      <c r="B6" s="13" t="s">
        <v>52</v>
      </c>
    </row>
    <row r="7" spans="1:2" ht="38.25" customHeight="1" x14ac:dyDescent="0.25">
      <c r="A7" s="25" t="s">
        <v>55</v>
      </c>
      <c r="B7" s="13" t="s">
        <v>51</v>
      </c>
    </row>
    <row r="8" spans="1:2" ht="27.75" customHeight="1" x14ac:dyDescent="0.25">
      <c r="A8" s="25" t="s">
        <v>56</v>
      </c>
      <c r="B8" s="31" t="s">
        <v>132</v>
      </c>
    </row>
    <row r="9" spans="1:2" s="28" customFormat="1" ht="21.75" customHeight="1" x14ac:dyDescent="0.25">
      <c r="A9" s="26"/>
      <c r="B9" s="27"/>
    </row>
    <row r="10" spans="1:2" ht="16.5" customHeight="1" x14ac:dyDescent="0.25"/>
    <row r="11" spans="1:2" x14ac:dyDescent="0.25">
      <c r="A11" s="119" t="s">
        <v>127</v>
      </c>
      <c r="B11" s="167" t="s">
        <v>128</v>
      </c>
    </row>
    <row r="12" spans="1:2" x14ac:dyDescent="0.25">
      <c r="A12" s="70" t="s">
        <v>122</v>
      </c>
      <c r="B12" s="70" t="s">
        <v>123</v>
      </c>
    </row>
    <row r="20" spans="1:3" x14ac:dyDescent="0.25">
      <c r="C20" s="29"/>
    </row>
    <row r="22" spans="1:3" x14ac:dyDescent="0.25">
      <c r="C22" s="30"/>
    </row>
    <row r="25" spans="1:3" s="28" customFormat="1" x14ac:dyDescent="0.25">
      <c r="A25" s="23"/>
      <c r="B25" s="23"/>
      <c r="C25" s="23"/>
    </row>
    <row r="26" spans="1:3" ht="15" customHeight="1" x14ac:dyDescent="0.25"/>
    <row r="27" spans="1:3" ht="31.5" customHeight="1" x14ac:dyDescent="0.25"/>
  </sheetData>
  <mergeCells count="4">
    <mergeCell ref="A2:B2"/>
    <mergeCell ref="A3:B3"/>
    <mergeCell ref="A4:B4"/>
    <mergeCell ref="A1:B1"/>
  </mergeCells>
  <phoneticPr fontId="0" type="noConversion"/>
  <printOptions horizontalCentered="1"/>
  <pageMargins left="1.1811023622047245" right="0.39370078740157483" top="0.39370078740157483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AV33"/>
  <sheetViews>
    <sheetView zoomScale="70" zoomScaleNormal="70" workbookViewId="0">
      <pane xSplit="3" ySplit="7" topLeftCell="D8" activePane="bottomRight" state="frozen"/>
      <selection activeCell="E32" sqref="E32"/>
      <selection pane="topRight" activeCell="E32" sqref="E32"/>
      <selection pane="bottomLeft" activeCell="E32" sqref="E32"/>
      <selection pane="bottomRight" activeCell="Q13" sqref="Q13"/>
    </sheetView>
  </sheetViews>
  <sheetFormatPr defaultRowHeight="15" x14ac:dyDescent="0.25"/>
  <cols>
    <col min="1" max="1" width="6.85546875" style="32" customWidth="1"/>
    <col min="2" max="2" width="38.7109375" style="32" customWidth="1"/>
    <col min="3" max="3" width="10.5703125" style="32" customWidth="1"/>
    <col min="4" max="7" width="13.5703125" style="51" customWidth="1"/>
    <col min="8" max="8" width="14.5703125" style="32" customWidth="1"/>
    <col min="9" max="11" width="12.5703125" style="32" customWidth="1"/>
    <col min="12" max="12" width="10" style="32" customWidth="1"/>
    <col min="13" max="13" width="9.140625" style="32" customWidth="1"/>
    <col min="14" max="16" width="12.5703125" style="32" hidden="1" customWidth="1"/>
    <col min="17" max="18" width="9.140625" style="32" customWidth="1"/>
    <col min="19" max="16384" width="9.140625" style="32"/>
  </cols>
  <sheetData>
    <row r="1" spans="1:16" ht="19.5" customHeight="1" x14ac:dyDescent="0.25">
      <c r="A1" s="190" t="s">
        <v>110</v>
      </c>
      <c r="B1" s="190"/>
      <c r="C1" s="190"/>
      <c r="D1" s="191"/>
      <c r="E1" s="191"/>
      <c r="F1" s="191"/>
      <c r="G1" s="191"/>
    </row>
    <row r="2" spans="1:16" ht="21" customHeight="1" x14ac:dyDescent="0.25">
      <c r="A2" s="187" t="s">
        <v>58</v>
      </c>
      <c r="B2" s="187" t="s">
        <v>59</v>
      </c>
      <c r="C2" s="187" t="s">
        <v>60</v>
      </c>
      <c r="D2" s="195" t="s">
        <v>61</v>
      </c>
      <c r="E2" s="195"/>
      <c r="F2" s="195"/>
      <c r="G2" s="195"/>
      <c r="H2" s="195"/>
      <c r="I2" s="195"/>
      <c r="J2" s="195"/>
      <c r="K2" s="195"/>
      <c r="L2" s="58"/>
    </row>
    <row r="3" spans="1:16" ht="17.25" customHeight="1" x14ac:dyDescent="0.25">
      <c r="A3" s="188"/>
      <c r="B3" s="188"/>
      <c r="C3" s="188"/>
      <c r="D3" s="235" t="s">
        <v>73</v>
      </c>
      <c r="E3" s="236"/>
      <c r="F3" s="236"/>
      <c r="G3" s="236"/>
      <c r="H3" s="235" t="s">
        <v>74</v>
      </c>
      <c r="I3" s="236"/>
      <c r="J3" s="236"/>
      <c r="K3" s="237"/>
      <c r="L3" s="58"/>
      <c r="N3" s="202" t="s">
        <v>126</v>
      </c>
      <c r="O3" s="202"/>
      <c r="P3" s="202"/>
    </row>
    <row r="4" spans="1:16" ht="18.75" customHeight="1" x14ac:dyDescent="0.25">
      <c r="A4" s="188"/>
      <c r="B4" s="188"/>
      <c r="C4" s="188"/>
      <c r="D4" s="192" t="s">
        <v>133</v>
      </c>
      <c r="E4" s="193"/>
      <c r="F4" s="193"/>
      <c r="G4" s="194"/>
      <c r="H4" s="192" t="s">
        <v>133</v>
      </c>
      <c r="I4" s="193"/>
      <c r="J4" s="193"/>
      <c r="K4" s="194"/>
      <c r="L4" s="58"/>
    </row>
    <row r="5" spans="1:16" ht="18" customHeight="1" x14ac:dyDescent="0.25">
      <c r="A5" s="188"/>
      <c r="B5" s="188"/>
      <c r="C5" s="188"/>
      <c r="D5" s="92" t="s">
        <v>68</v>
      </c>
      <c r="E5" s="196" t="s">
        <v>69</v>
      </c>
      <c r="F5" s="197"/>
      <c r="G5" s="198"/>
      <c r="H5" s="92" t="s">
        <v>68</v>
      </c>
      <c r="I5" s="196" t="s">
        <v>69</v>
      </c>
      <c r="J5" s="197"/>
      <c r="K5" s="198"/>
      <c r="L5" s="58"/>
      <c r="N5" s="199" t="s">
        <v>69</v>
      </c>
      <c r="O5" s="200"/>
      <c r="P5" s="201"/>
    </row>
    <row r="6" spans="1:16" ht="21.75" customHeight="1" x14ac:dyDescent="0.25">
      <c r="A6" s="189"/>
      <c r="B6" s="189"/>
      <c r="C6" s="189"/>
      <c r="D6" s="50" t="s">
        <v>70</v>
      </c>
      <c r="E6" s="50" t="s">
        <v>71</v>
      </c>
      <c r="F6" s="50" t="s">
        <v>72</v>
      </c>
      <c r="G6" s="50" t="s">
        <v>70</v>
      </c>
      <c r="H6" s="50" t="s">
        <v>70</v>
      </c>
      <c r="I6" s="50" t="s">
        <v>71</v>
      </c>
      <c r="J6" s="50" t="s">
        <v>72</v>
      </c>
      <c r="K6" s="50" t="s">
        <v>70</v>
      </c>
      <c r="L6" s="58"/>
      <c r="N6" s="50" t="s">
        <v>71</v>
      </c>
      <c r="O6" s="50" t="s">
        <v>72</v>
      </c>
      <c r="P6" s="50" t="s">
        <v>70</v>
      </c>
    </row>
    <row r="7" spans="1:16" x14ac:dyDescent="0.25">
      <c r="A7" s="33">
        <v>1</v>
      </c>
      <c r="B7" s="33">
        <f t="shared" ref="B7:C7" si="0">A7+1</f>
        <v>2</v>
      </c>
      <c r="C7" s="33">
        <f t="shared" si="0"/>
        <v>3</v>
      </c>
      <c r="D7" s="33">
        <v>4</v>
      </c>
      <c r="E7" s="33">
        <f t="shared" ref="E7" si="1">D7+1</f>
        <v>5</v>
      </c>
      <c r="F7" s="33">
        <f t="shared" ref="F7" si="2">E7+1</f>
        <v>6</v>
      </c>
      <c r="G7" s="33">
        <f t="shared" ref="G7" si="3">F7+1</f>
        <v>7</v>
      </c>
      <c r="H7" s="104">
        <v>8</v>
      </c>
      <c r="I7" s="104">
        <f t="shared" ref="I7" si="4">H7+1</f>
        <v>9</v>
      </c>
      <c r="J7" s="104">
        <f t="shared" ref="J7" si="5">I7+1</f>
        <v>10</v>
      </c>
      <c r="K7" s="104">
        <f t="shared" ref="K7" si="6">J7+1</f>
        <v>11</v>
      </c>
      <c r="L7" s="58"/>
      <c r="N7" s="33">
        <f>M7+1</f>
        <v>1</v>
      </c>
      <c r="O7" s="33">
        <f>N7+1</f>
        <v>2</v>
      </c>
      <c r="P7" s="93">
        <f>O7+1</f>
        <v>3</v>
      </c>
    </row>
    <row r="8" spans="1:16" ht="18.75" customHeight="1" x14ac:dyDescent="0.25">
      <c r="A8" s="39" t="s">
        <v>5</v>
      </c>
      <c r="B8" s="35" t="s">
        <v>75</v>
      </c>
      <c r="C8" s="36"/>
      <c r="D8" s="45"/>
      <c r="E8" s="48"/>
      <c r="F8" s="49"/>
      <c r="G8" s="47"/>
      <c r="H8" s="45"/>
      <c r="I8" s="48"/>
      <c r="J8" s="49"/>
      <c r="K8" s="47"/>
      <c r="L8" s="58"/>
      <c r="N8" s="48"/>
      <c r="O8" s="49"/>
      <c r="P8" s="47"/>
    </row>
    <row r="9" spans="1:16" ht="34.5" customHeight="1" x14ac:dyDescent="0.25">
      <c r="A9" s="39" t="s">
        <v>6</v>
      </c>
      <c r="B9" s="35" t="s">
        <v>100</v>
      </c>
      <c r="C9" s="40" t="s">
        <v>62</v>
      </c>
      <c r="D9" s="154">
        <f t="shared" ref="D9:G9" si="7">D10+D11</f>
        <v>892956.97</v>
      </c>
      <c r="E9" s="73">
        <f t="shared" si="7"/>
        <v>425087.23699999996</v>
      </c>
      <c r="F9" s="74">
        <f t="shared" si="7"/>
        <v>398813.82700000005</v>
      </c>
      <c r="G9" s="75">
        <f t="shared" si="7"/>
        <v>823901.06400000001</v>
      </c>
      <c r="H9" s="154">
        <f t="shared" ref="H9:K9" si="8">H10+H11</f>
        <v>14184.114</v>
      </c>
      <c r="I9" s="73">
        <f t="shared" si="8"/>
        <v>4602.7709999999997</v>
      </c>
      <c r="J9" s="74">
        <f t="shared" si="8"/>
        <v>2949.3900000000003</v>
      </c>
      <c r="K9" s="75">
        <f t="shared" si="8"/>
        <v>7552.1610000000001</v>
      </c>
      <c r="L9" s="58"/>
      <c r="N9" s="73">
        <f>N10+N11</f>
        <v>429690.00799999997</v>
      </c>
      <c r="O9" s="74">
        <f>O10+O11</f>
        <v>401763.21700000006</v>
      </c>
      <c r="P9" s="75">
        <f>P10+P11</f>
        <v>831453.22500000009</v>
      </c>
    </row>
    <row r="10" spans="1:16" ht="18.75" customHeight="1" x14ac:dyDescent="0.25">
      <c r="A10" s="37" t="s">
        <v>78</v>
      </c>
      <c r="B10" s="38" t="s">
        <v>76</v>
      </c>
      <c r="C10" s="40" t="s">
        <v>62</v>
      </c>
      <c r="D10" s="155">
        <v>892956.97</v>
      </c>
      <c r="E10" s="76">
        <v>425087.23699999996</v>
      </c>
      <c r="F10" s="77">
        <v>398813.82700000005</v>
      </c>
      <c r="G10" s="78">
        <f>E10+F10</f>
        <v>823901.06400000001</v>
      </c>
      <c r="H10" s="155">
        <v>14184.114</v>
      </c>
      <c r="I10" s="76">
        <v>4602.7709999999997</v>
      </c>
      <c r="J10" s="77">
        <v>2949.3900000000003</v>
      </c>
      <c r="K10" s="78">
        <f>I10+J10</f>
        <v>7552.1610000000001</v>
      </c>
      <c r="L10" s="58"/>
      <c r="N10" s="76">
        <f>E10+I10</f>
        <v>429690.00799999997</v>
      </c>
      <c r="O10" s="77">
        <f>F10+J10</f>
        <v>401763.21700000006</v>
      </c>
      <c r="P10" s="78">
        <f>N10+O10</f>
        <v>831453.22500000009</v>
      </c>
    </row>
    <row r="11" spans="1:16" ht="18.75" customHeight="1" x14ac:dyDescent="0.25">
      <c r="A11" s="37" t="s">
        <v>79</v>
      </c>
      <c r="B11" s="38" t="s">
        <v>77</v>
      </c>
      <c r="C11" s="40" t="s">
        <v>62</v>
      </c>
      <c r="D11" s="155"/>
      <c r="E11" s="76"/>
      <c r="F11" s="77"/>
      <c r="G11" s="78"/>
      <c r="H11" s="155"/>
      <c r="I11" s="76"/>
      <c r="J11" s="77"/>
      <c r="K11" s="78"/>
      <c r="L11" s="58"/>
      <c r="N11" s="76"/>
      <c r="O11" s="77"/>
      <c r="P11" s="78"/>
    </row>
    <row r="12" spans="1:16" ht="18" customHeight="1" x14ac:dyDescent="0.25">
      <c r="A12" s="39" t="s">
        <v>7</v>
      </c>
      <c r="B12" s="35" t="s">
        <v>80</v>
      </c>
      <c r="C12" s="40" t="s">
        <v>62</v>
      </c>
      <c r="D12" s="156">
        <f t="shared" ref="D12:G12" si="9">D13+D14</f>
        <v>892956.97</v>
      </c>
      <c r="E12" s="79">
        <f t="shared" si="9"/>
        <v>425087.23699999996</v>
      </c>
      <c r="F12" s="80">
        <f t="shared" si="9"/>
        <v>398813.82700000005</v>
      </c>
      <c r="G12" s="81">
        <f t="shared" si="9"/>
        <v>823901.06400000001</v>
      </c>
      <c r="H12" s="156">
        <f>H13+H14</f>
        <v>14184.114</v>
      </c>
      <c r="I12" s="79">
        <f t="shared" ref="I12:K12" si="10">I13+I14</f>
        <v>4602.7709999999997</v>
      </c>
      <c r="J12" s="80">
        <f t="shared" si="10"/>
        <v>2949.3900000000003</v>
      </c>
      <c r="K12" s="81">
        <f t="shared" si="10"/>
        <v>7552.1610000000001</v>
      </c>
      <c r="L12" s="58"/>
      <c r="N12" s="79">
        <f>N13+N14</f>
        <v>429690.00799999997</v>
      </c>
      <c r="O12" s="80">
        <f>O13+O14</f>
        <v>401763.21700000006</v>
      </c>
      <c r="P12" s="81">
        <f>P13+P14</f>
        <v>831453.22500000009</v>
      </c>
    </row>
    <row r="13" spans="1:16" ht="18" customHeight="1" x14ac:dyDescent="0.25">
      <c r="A13" s="37" t="s">
        <v>81</v>
      </c>
      <c r="B13" s="38" t="s">
        <v>82</v>
      </c>
      <c r="C13" s="40" t="s">
        <v>62</v>
      </c>
      <c r="D13" s="157">
        <f>D10</f>
        <v>892956.97</v>
      </c>
      <c r="E13" s="82">
        <v>425087.23699999996</v>
      </c>
      <c r="F13" s="83">
        <v>398813.82700000005</v>
      </c>
      <c r="G13" s="84">
        <f>E13+F13</f>
        <v>823901.06400000001</v>
      </c>
      <c r="H13" s="157">
        <f>H15</f>
        <v>14184.114</v>
      </c>
      <c r="I13" s="82">
        <v>4602.7709999999997</v>
      </c>
      <c r="J13" s="83">
        <v>2949.3900000000003</v>
      </c>
      <c r="K13" s="84">
        <f>I13+J13</f>
        <v>7552.1610000000001</v>
      </c>
      <c r="L13" s="58"/>
      <c r="N13" s="76">
        <f>E13+I13</f>
        <v>429690.00799999997</v>
      </c>
      <c r="O13" s="77">
        <f>F13+J13</f>
        <v>401763.21700000006</v>
      </c>
      <c r="P13" s="84">
        <f>N13+O13</f>
        <v>831453.22500000009</v>
      </c>
    </row>
    <row r="14" spans="1:16" ht="19.5" customHeight="1" x14ac:dyDescent="0.25">
      <c r="A14" s="37" t="s">
        <v>83</v>
      </c>
      <c r="B14" s="38" t="s">
        <v>84</v>
      </c>
      <c r="C14" s="40" t="s">
        <v>62</v>
      </c>
      <c r="D14" s="157"/>
      <c r="E14" s="82"/>
      <c r="F14" s="83"/>
      <c r="G14" s="84"/>
      <c r="H14" s="157"/>
      <c r="I14" s="82"/>
      <c r="J14" s="83"/>
      <c r="K14" s="84"/>
      <c r="L14" s="58"/>
      <c r="N14" s="82"/>
      <c r="O14" s="83"/>
      <c r="P14" s="84"/>
    </row>
    <row r="15" spans="1:16" ht="28.5" x14ac:dyDescent="0.25">
      <c r="A15" s="39" t="s">
        <v>8</v>
      </c>
      <c r="B15" s="35" t="s">
        <v>101</v>
      </c>
      <c r="C15" s="40" t="s">
        <v>62</v>
      </c>
      <c r="D15" s="156">
        <f>D9</f>
        <v>892956.97</v>
      </c>
      <c r="E15" s="79">
        <f t="shared" ref="E15:G15" si="11">E9</f>
        <v>425087.23699999996</v>
      </c>
      <c r="F15" s="80">
        <f t="shared" si="11"/>
        <v>398813.82700000005</v>
      </c>
      <c r="G15" s="81">
        <f t="shared" si="11"/>
        <v>823901.06400000001</v>
      </c>
      <c r="H15" s="156">
        <f t="shared" ref="H15:K15" si="12">H9</f>
        <v>14184.114</v>
      </c>
      <c r="I15" s="79">
        <f t="shared" si="12"/>
        <v>4602.7709999999997</v>
      </c>
      <c r="J15" s="80">
        <f t="shared" si="12"/>
        <v>2949.3900000000003</v>
      </c>
      <c r="K15" s="81">
        <f t="shared" si="12"/>
        <v>7552.1610000000001</v>
      </c>
      <c r="L15" s="58"/>
      <c r="N15" s="79">
        <f>N9</f>
        <v>429690.00799999997</v>
      </c>
      <c r="O15" s="80">
        <f>O9</f>
        <v>401763.21700000006</v>
      </c>
      <c r="P15" s="81">
        <f>P9</f>
        <v>831453.22500000009</v>
      </c>
    </row>
    <row r="16" spans="1:16" ht="18.75" customHeight="1" x14ac:dyDescent="0.25">
      <c r="A16" s="37" t="s">
        <v>85</v>
      </c>
      <c r="B16" s="38" t="s">
        <v>90</v>
      </c>
      <c r="C16" s="40" t="s">
        <v>62</v>
      </c>
      <c r="D16" s="157">
        <v>300983.86</v>
      </c>
      <c r="E16" s="82">
        <v>111052.36</v>
      </c>
      <c r="F16" s="83">
        <v>96861.302999999898</v>
      </c>
      <c r="G16" s="84">
        <f>E16+F16</f>
        <v>207913.66299999988</v>
      </c>
      <c r="H16" s="157">
        <v>356.49599999999998</v>
      </c>
      <c r="I16" s="82">
        <v>175.66899999999998</v>
      </c>
      <c r="J16" s="83">
        <v>134.94399999999999</v>
      </c>
      <c r="K16" s="84">
        <f>I16+J16</f>
        <v>310.61299999999994</v>
      </c>
      <c r="L16" s="58"/>
      <c r="N16" s="76">
        <f>E16+I16</f>
        <v>111228.02899999999</v>
      </c>
      <c r="O16" s="77">
        <f>F16+J16</f>
        <v>96996.246999999901</v>
      </c>
      <c r="P16" s="84">
        <f>N16+O16</f>
        <v>208224.2759999999</v>
      </c>
    </row>
    <row r="17" spans="1:16" ht="18.75" customHeight="1" x14ac:dyDescent="0.25">
      <c r="A17" s="37" t="s">
        <v>86</v>
      </c>
      <c r="B17" s="38" t="s">
        <v>91</v>
      </c>
      <c r="C17" s="40" t="s">
        <v>62</v>
      </c>
      <c r="D17" s="157"/>
      <c r="E17" s="82"/>
      <c r="F17" s="83"/>
      <c r="G17" s="84"/>
      <c r="H17" s="157"/>
      <c r="I17" s="82"/>
      <c r="J17" s="83"/>
      <c r="K17" s="84"/>
      <c r="L17" s="58"/>
      <c r="N17" s="82"/>
      <c r="O17" s="83"/>
      <c r="P17" s="84"/>
    </row>
    <row r="18" spans="1:16" ht="18.75" customHeight="1" x14ac:dyDescent="0.25">
      <c r="A18" s="37" t="s">
        <v>92</v>
      </c>
      <c r="B18" s="35" t="s">
        <v>102</v>
      </c>
      <c r="C18" s="40" t="s">
        <v>62</v>
      </c>
      <c r="D18" s="156">
        <f t="shared" ref="D18:G18" si="13">D15-D16-D17</f>
        <v>591973.11</v>
      </c>
      <c r="E18" s="79">
        <f t="shared" si="13"/>
        <v>314034.87699999998</v>
      </c>
      <c r="F18" s="80">
        <f t="shared" si="13"/>
        <v>301952.52400000015</v>
      </c>
      <c r="G18" s="81">
        <f t="shared" si="13"/>
        <v>615987.40100000007</v>
      </c>
      <c r="H18" s="156">
        <f t="shared" ref="H18:K18" si="14">H15-H16-H17</f>
        <v>13827.618</v>
      </c>
      <c r="I18" s="79">
        <f t="shared" si="14"/>
        <v>4427.1019999999999</v>
      </c>
      <c r="J18" s="80">
        <f t="shared" si="14"/>
        <v>2814.4460000000004</v>
      </c>
      <c r="K18" s="81">
        <f t="shared" si="14"/>
        <v>7241.5479999999998</v>
      </c>
      <c r="L18" s="58"/>
      <c r="N18" s="79">
        <f>N15-N16-N17</f>
        <v>318461.97899999999</v>
      </c>
      <c r="O18" s="80">
        <f>O15-O16-O17</f>
        <v>304766.97000000015</v>
      </c>
      <c r="P18" s="81">
        <f>P15-P16-P17</f>
        <v>623228.94900000026</v>
      </c>
    </row>
    <row r="19" spans="1:16" ht="18.75" customHeight="1" x14ac:dyDescent="0.25">
      <c r="A19" s="37" t="s">
        <v>93</v>
      </c>
      <c r="B19" s="38" t="s">
        <v>96</v>
      </c>
      <c r="C19" s="40" t="s">
        <v>62</v>
      </c>
      <c r="D19" s="157">
        <f t="shared" ref="D19:G19" si="15">D20+D21</f>
        <v>473705.55699999997</v>
      </c>
      <c r="E19" s="82">
        <f t="shared" si="15"/>
        <v>241966.815</v>
      </c>
      <c r="F19" s="83">
        <f t="shared" si="15"/>
        <v>236580.53</v>
      </c>
      <c r="G19" s="84">
        <f t="shared" si="15"/>
        <v>478547.34499999997</v>
      </c>
      <c r="H19" s="157">
        <f t="shared" ref="H19:K19" si="16">H20+H21</f>
        <v>12008.617</v>
      </c>
      <c r="I19" s="82">
        <f t="shared" si="16"/>
        <v>3685.3019999999997</v>
      </c>
      <c r="J19" s="83">
        <f t="shared" si="16"/>
        <v>2220.6460000000002</v>
      </c>
      <c r="K19" s="84">
        <f t="shared" si="16"/>
        <v>5905.9480000000003</v>
      </c>
      <c r="L19" s="58"/>
      <c r="N19" s="82">
        <f>N20+N21</f>
        <v>245652.117</v>
      </c>
      <c r="O19" s="83">
        <f>O20+O21</f>
        <v>238801.17600000001</v>
      </c>
      <c r="P19" s="84">
        <f>P20+P21</f>
        <v>484453.29299999995</v>
      </c>
    </row>
    <row r="20" spans="1:16" ht="18.75" customHeight="1" x14ac:dyDescent="0.25">
      <c r="A20" s="37"/>
      <c r="B20" s="43" t="s">
        <v>107</v>
      </c>
      <c r="C20" s="40" t="s">
        <v>62</v>
      </c>
      <c r="D20" s="159">
        <v>473705.55699999997</v>
      </c>
      <c r="E20" s="82">
        <v>241966.815</v>
      </c>
      <c r="F20" s="83">
        <v>236580.53</v>
      </c>
      <c r="G20" s="84">
        <f>E20+F20</f>
        <v>478547.34499999997</v>
      </c>
      <c r="H20" s="157"/>
      <c r="I20" s="82"/>
      <c r="J20" s="83"/>
      <c r="K20" s="84"/>
      <c r="L20" s="58"/>
      <c r="N20" s="82">
        <f>E20+I20</f>
        <v>241966.815</v>
      </c>
      <c r="O20" s="83">
        <f>F20+J20</f>
        <v>236580.53</v>
      </c>
      <c r="P20" s="84">
        <f>N20+O20</f>
        <v>478547.34499999997</v>
      </c>
    </row>
    <row r="21" spans="1:16" ht="18.75" customHeight="1" x14ac:dyDescent="0.25">
      <c r="A21" s="37"/>
      <c r="B21" s="43" t="s">
        <v>108</v>
      </c>
      <c r="C21" s="40" t="s">
        <v>62</v>
      </c>
      <c r="D21" s="157"/>
      <c r="E21" s="82"/>
      <c r="F21" s="83"/>
      <c r="G21" s="84"/>
      <c r="H21" s="157">
        <v>12008.617</v>
      </c>
      <c r="I21" s="82">
        <v>3685.3019999999997</v>
      </c>
      <c r="J21" s="83">
        <v>2220.6460000000002</v>
      </c>
      <c r="K21" s="84">
        <f>I21+J21</f>
        <v>5905.9480000000003</v>
      </c>
      <c r="L21" s="58"/>
      <c r="N21" s="76">
        <f>E21+I21</f>
        <v>3685.3019999999997</v>
      </c>
      <c r="O21" s="77">
        <f>F21+J21</f>
        <v>2220.6460000000002</v>
      </c>
      <c r="P21" s="84">
        <f>N21+O21</f>
        <v>5905.9480000000003</v>
      </c>
    </row>
    <row r="22" spans="1:16" ht="18.75" customHeight="1" x14ac:dyDescent="0.25">
      <c r="A22" s="37" t="s">
        <v>94</v>
      </c>
      <c r="B22" s="38" t="s">
        <v>97</v>
      </c>
      <c r="C22" s="40" t="s">
        <v>62</v>
      </c>
      <c r="D22" s="159">
        <v>44031.029000000002</v>
      </c>
      <c r="E22" s="82">
        <v>23924.712</v>
      </c>
      <c r="F22" s="83">
        <v>20211.607</v>
      </c>
      <c r="G22" s="84">
        <f>E22+F22</f>
        <v>44136.319000000003</v>
      </c>
      <c r="H22" s="157">
        <v>1609</v>
      </c>
      <c r="I22" s="82">
        <v>510.8</v>
      </c>
      <c r="J22" s="83">
        <v>490.8</v>
      </c>
      <c r="K22" s="84">
        <f>I22+J22</f>
        <v>1001.6</v>
      </c>
      <c r="L22" s="58"/>
      <c r="N22" s="76">
        <f>E22+I22</f>
        <v>24435.511999999999</v>
      </c>
      <c r="O22" s="77">
        <f>F22+J22</f>
        <v>20702.406999999999</v>
      </c>
      <c r="P22" s="84">
        <f>N22+O22</f>
        <v>45137.918999999994</v>
      </c>
    </row>
    <row r="23" spans="1:16" ht="18.75" customHeight="1" x14ac:dyDescent="0.25">
      <c r="A23" s="37" t="s">
        <v>95</v>
      </c>
      <c r="B23" s="38" t="s">
        <v>98</v>
      </c>
      <c r="C23" s="40" t="s">
        <v>62</v>
      </c>
      <c r="D23" s="159">
        <v>74236.524000000005</v>
      </c>
      <c r="E23" s="82">
        <v>48143.350000000006</v>
      </c>
      <c r="F23" s="83">
        <v>45160.387000000002</v>
      </c>
      <c r="G23" s="84">
        <f>E23+F23</f>
        <v>93303.737000000008</v>
      </c>
      <c r="H23" s="157">
        <v>210</v>
      </c>
      <c r="I23" s="82">
        <v>231</v>
      </c>
      <c r="J23" s="83">
        <v>103</v>
      </c>
      <c r="K23" s="84">
        <f>I23+J23</f>
        <v>334</v>
      </c>
      <c r="L23" s="58"/>
      <c r="N23" s="76">
        <f>E23+I23</f>
        <v>48374.350000000006</v>
      </c>
      <c r="O23" s="77">
        <f>F23+J23</f>
        <v>45263.387000000002</v>
      </c>
      <c r="P23" s="84">
        <f>N23+O23</f>
        <v>93637.737000000008</v>
      </c>
    </row>
    <row r="24" spans="1:16" ht="28.5" x14ac:dyDescent="0.25">
      <c r="A24" s="39" t="s">
        <v>9</v>
      </c>
      <c r="B24" s="35" t="s">
        <v>87</v>
      </c>
      <c r="C24" s="40" t="s">
        <v>62</v>
      </c>
      <c r="D24" s="157">
        <f t="shared" ref="D24:G24" si="17">D25+D26</f>
        <v>0</v>
      </c>
      <c r="E24" s="82">
        <f t="shared" si="17"/>
        <v>0</v>
      </c>
      <c r="F24" s="83">
        <f t="shared" si="17"/>
        <v>0</v>
      </c>
      <c r="G24" s="84">
        <f t="shared" si="17"/>
        <v>0</v>
      </c>
      <c r="H24" s="157">
        <f t="shared" ref="H24:K24" si="18">H25+H26</f>
        <v>0</v>
      </c>
      <c r="I24" s="82">
        <f t="shared" si="18"/>
        <v>0</v>
      </c>
      <c r="J24" s="83">
        <f t="shared" si="18"/>
        <v>0</v>
      </c>
      <c r="K24" s="84">
        <f t="shared" si="18"/>
        <v>0</v>
      </c>
      <c r="L24" s="58"/>
      <c r="N24" s="76" t="e">
        <f>#REF!+#REF!</f>
        <v>#REF!</v>
      </c>
      <c r="O24" s="77" t="e">
        <f>#REF!+#REF!</f>
        <v>#REF!</v>
      </c>
      <c r="P24" s="84">
        <f>P25+P26</f>
        <v>0</v>
      </c>
    </row>
    <row r="25" spans="1:16" ht="21" customHeight="1" x14ac:dyDescent="0.25">
      <c r="A25" s="40" t="s">
        <v>20</v>
      </c>
      <c r="B25" s="41" t="s">
        <v>103</v>
      </c>
      <c r="C25" s="40" t="s">
        <v>62</v>
      </c>
      <c r="D25" s="157"/>
      <c r="E25" s="82"/>
      <c r="F25" s="83"/>
      <c r="G25" s="84"/>
      <c r="H25" s="157"/>
      <c r="I25" s="82"/>
      <c r="J25" s="83"/>
      <c r="K25" s="84"/>
      <c r="L25" s="58"/>
      <c r="N25" s="82"/>
      <c r="O25" s="83"/>
      <c r="P25" s="84"/>
    </row>
    <row r="26" spans="1:16" ht="18.75" customHeight="1" x14ac:dyDescent="0.25">
      <c r="A26" s="40" t="s">
        <v>32</v>
      </c>
      <c r="B26" s="38" t="s">
        <v>104</v>
      </c>
      <c r="C26" s="40" t="s">
        <v>62</v>
      </c>
      <c r="D26" s="157"/>
      <c r="E26" s="82"/>
      <c r="F26" s="83"/>
      <c r="G26" s="84"/>
      <c r="H26" s="157"/>
      <c r="I26" s="82"/>
      <c r="J26" s="83"/>
      <c r="K26" s="84"/>
      <c r="L26" s="58"/>
      <c r="N26" s="82"/>
      <c r="O26" s="83"/>
      <c r="P26" s="84"/>
    </row>
    <row r="27" spans="1:16" ht="28.5" x14ac:dyDescent="0.25">
      <c r="A27" s="34" t="s">
        <v>63</v>
      </c>
      <c r="B27" s="35" t="s">
        <v>88</v>
      </c>
      <c r="C27" s="40" t="s">
        <v>62</v>
      </c>
      <c r="D27" s="157">
        <f t="shared" ref="D27:G27" si="19">D28+D29</f>
        <v>0</v>
      </c>
      <c r="E27" s="82">
        <f t="shared" si="19"/>
        <v>0</v>
      </c>
      <c r="F27" s="83">
        <f t="shared" si="19"/>
        <v>0</v>
      </c>
      <c r="G27" s="84">
        <f t="shared" si="19"/>
        <v>0</v>
      </c>
      <c r="H27" s="157">
        <f t="shared" ref="H27:K27" si="20">H28+H29</f>
        <v>0</v>
      </c>
      <c r="I27" s="82">
        <f t="shared" si="20"/>
        <v>0</v>
      </c>
      <c r="J27" s="83">
        <f t="shared" si="20"/>
        <v>0</v>
      </c>
      <c r="K27" s="84">
        <f t="shared" si="20"/>
        <v>0</v>
      </c>
      <c r="L27" s="58"/>
      <c r="N27" s="76" t="e">
        <f>#REF!+#REF!</f>
        <v>#REF!</v>
      </c>
      <c r="O27" s="77" t="e">
        <f>#REF!+#REF!</f>
        <v>#REF!</v>
      </c>
      <c r="P27" s="84">
        <f>P28+P29</f>
        <v>0</v>
      </c>
    </row>
    <row r="28" spans="1:16" ht="18.75" customHeight="1" x14ac:dyDescent="0.25">
      <c r="A28" s="40" t="s">
        <v>64</v>
      </c>
      <c r="B28" s="38" t="s">
        <v>105</v>
      </c>
      <c r="C28" s="40" t="s">
        <v>62</v>
      </c>
      <c r="D28" s="157"/>
      <c r="E28" s="82"/>
      <c r="F28" s="83"/>
      <c r="G28" s="84"/>
      <c r="H28" s="157"/>
      <c r="I28" s="82"/>
      <c r="J28" s="83"/>
      <c r="K28" s="84"/>
      <c r="L28" s="58"/>
      <c r="N28" s="82"/>
      <c r="O28" s="83"/>
      <c r="P28" s="84"/>
    </row>
    <row r="29" spans="1:16" ht="30" x14ac:dyDescent="0.25">
      <c r="A29" s="40" t="s">
        <v>65</v>
      </c>
      <c r="B29" s="38" t="s">
        <v>106</v>
      </c>
      <c r="C29" s="40" t="s">
        <v>62</v>
      </c>
      <c r="D29" s="157"/>
      <c r="E29" s="82"/>
      <c r="F29" s="83"/>
      <c r="G29" s="84"/>
      <c r="H29" s="157"/>
      <c r="I29" s="82"/>
      <c r="J29" s="83"/>
      <c r="K29" s="84"/>
      <c r="L29" s="58"/>
      <c r="N29" s="82"/>
      <c r="O29" s="83"/>
      <c r="P29" s="84"/>
    </row>
    <row r="30" spans="1:16" ht="31.5" customHeight="1" x14ac:dyDescent="0.25">
      <c r="A30" s="34" t="s">
        <v>66</v>
      </c>
      <c r="B30" s="35" t="s">
        <v>89</v>
      </c>
      <c r="C30" s="40" t="s">
        <v>62</v>
      </c>
      <c r="D30" s="157"/>
      <c r="E30" s="82"/>
      <c r="F30" s="83"/>
      <c r="G30" s="84"/>
      <c r="H30" s="157"/>
      <c r="I30" s="82"/>
      <c r="J30" s="83"/>
      <c r="K30" s="84"/>
      <c r="L30" s="58"/>
      <c r="N30" s="82"/>
      <c r="O30" s="83"/>
      <c r="P30" s="84"/>
    </row>
    <row r="31" spans="1:16" ht="20.25" customHeight="1" x14ac:dyDescent="0.25">
      <c r="A31" s="44" t="s">
        <v>67</v>
      </c>
      <c r="B31" s="46" t="s">
        <v>99</v>
      </c>
      <c r="C31" s="42" t="s">
        <v>62</v>
      </c>
      <c r="D31" s="158">
        <f>D9</f>
        <v>892956.97</v>
      </c>
      <c r="E31" s="85">
        <f>E12</f>
        <v>425087.23699999996</v>
      </c>
      <c r="F31" s="86">
        <f>F12</f>
        <v>398813.82700000005</v>
      </c>
      <c r="G31" s="87">
        <f>E31+F31</f>
        <v>823901.06400000001</v>
      </c>
      <c r="H31" s="158">
        <f>H9</f>
        <v>14184.114</v>
      </c>
      <c r="I31" s="85">
        <f>I12</f>
        <v>4602.7709999999997</v>
      </c>
      <c r="J31" s="86">
        <f>J12</f>
        <v>2949.3900000000003</v>
      </c>
      <c r="K31" s="87">
        <f>I31+J31</f>
        <v>7552.1610000000001</v>
      </c>
      <c r="L31" s="58"/>
      <c r="N31" s="85">
        <f>N9</f>
        <v>429690.00799999997</v>
      </c>
      <c r="O31" s="86">
        <f>O9</f>
        <v>401763.21700000006</v>
      </c>
      <c r="P31" s="87">
        <f>N31+O31</f>
        <v>831453.22500000009</v>
      </c>
    </row>
    <row r="33" spans="4:11" x14ac:dyDescent="0.25">
      <c r="D33" s="105"/>
      <c r="E33" s="105"/>
      <c r="F33" s="105"/>
      <c r="G33" s="105"/>
      <c r="H33" s="105"/>
      <c r="I33" s="105"/>
      <c r="J33" s="105"/>
      <c r="K33" s="105"/>
    </row>
  </sheetData>
  <mergeCells count="13">
    <mergeCell ref="N3:P3"/>
    <mergeCell ref="H4:K4"/>
    <mergeCell ref="I5:K5"/>
    <mergeCell ref="H3:K3"/>
    <mergeCell ref="N5:P5"/>
    <mergeCell ref="A2:A6"/>
    <mergeCell ref="B2:B6"/>
    <mergeCell ref="C2:C6"/>
    <mergeCell ref="A1:G1"/>
    <mergeCell ref="D2:K2"/>
    <mergeCell ref="D3:G3"/>
    <mergeCell ref="D4:G4"/>
    <mergeCell ref="E5:G5"/>
  </mergeCells>
  <phoneticPr fontId="0" type="noConversion"/>
  <printOptions horizontalCentered="1"/>
  <pageMargins left="0.39370078740157483" right="0.39370078740157483" top="1.1811023622047245" bottom="0.3937007874015748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J31"/>
  <sheetViews>
    <sheetView topLeftCell="B1" zoomScale="70" zoomScaleNormal="70" workbookViewId="0">
      <pane xSplit="3" ySplit="6" topLeftCell="E19" activePane="bottomRight" state="frozen"/>
      <selection activeCell="E32" sqref="E32"/>
      <selection pane="topRight" activeCell="E32" sqref="E32"/>
      <selection pane="bottomLeft" activeCell="E32" sqref="E32"/>
      <selection pane="bottomRight" activeCell="F33" sqref="F33"/>
    </sheetView>
  </sheetViews>
  <sheetFormatPr defaultRowHeight="15.75" x14ac:dyDescent="0.25"/>
  <cols>
    <col min="1" max="1" width="8" style="1" hidden="1" customWidth="1"/>
    <col min="2" max="2" width="7.42578125" style="1" customWidth="1"/>
    <col min="3" max="3" width="51.28515625" style="1" customWidth="1"/>
    <col min="4" max="4" width="15.5703125" style="1" customWidth="1"/>
    <col min="5" max="5" width="17" style="1" customWidth="1"/>
    <col min="6" max="6" width="43.42578125" style="1" customWidth="1"/>
    <col min="7" max="7" width="16" style="1" customWidth="1"/>
    <col min="8" max="8" width="17.140625" style="1" customWidth="1"/>
    <col min="9" max="9" width="15.140625" style="1" customWidth="1"/>
    <col min="10" max="10" width="37.28515625" style="1" customWidth="1"/>
    <col min="11" max="16384" width="9.140625" style="1"/>
  </cols>
  <sheetData>
    <row r="1" spans="2:10" ht="47.45" customHeight="1" x14ac:dyDescent="0.25">
      <c r="B1" s="204" t="s">
        <v>111</v>
      </c>
      <c r="C1" s="204"/>
      <c r="D1" s="204"/>
      <c r="E1" s="204"/>
      <c r="F1" s="204"/>
      <c r="G1" s="204"/>
      <c r="H1" s="204"/>
      <c r="I1" s="204"/>
      <c r="J1" s="204"/>
    </row>
    <row r="2" spans="2:10" ht="18" customHeight="1" x14ac:dyDescent="0.25">
      <c r="B2" s="203" t="s">
        <v>112</v>
      </c>
      <c r="C2" s="203"/>
      <c r="D2" s="203"/>
      <c r="E2" s="203"/>
      <c r="F2" s="203"/>
      <c r="G2" s="203"/>
      <c r="H2" s="203"/>
      <c r="I2" s="203"/>
      <c r="J2" s="203"/>
    </row>
    <row r="3" spans="2:10" ht="18" customHeight="1" x14ac:dyDescent="0.25">
      <c r="B3" s="205" t="s">
        <v>11</v>
      </c>
      <c r="C3" s="207" t="s">
        <v>116</v>
      </c>
      <c r="D3" s="208"/>
      <c r="E3" s="208"/>
      <c r="F3" s="207" t="s">
        <v>109</v>
      </c>
      <c r="G3" s="208"/>
      <c r="H3" s="214"/>
      <c r="I3" s="215" t="s">
        <v>117</v>
      </c>
      <c r="J3" s="209" t="s">
        <v>118</v>
      </c>
    </row>
    <row r="4" spans="2:10" ht="86.25" customHeight="1" x14ac:dyDescent="0.25">
      <c r="B4" s="206"/>
      <c r="C4" s="54" t="s">
        <v>12</v>
      </c>
      <c r="D4" s="52" t="s">
        <v>0</v>
      </c>
      <c r="E4" s="52" t="s">
        <v>13</v>
      </c>
      <c r="F4" s="52" t="s">
        <v>12</v>
      </c>
      <c r="G4" s="52" t="s">
        <v>0</v>
      </c>
      <c r="H4" s="52" t="s">
        <v>13</v>
      </c>
      <c r="I4" s="215"/>
      <c r="J4" s="210"/>
    </row>
    <row r="5" spans="2:10" x14ac:dyDescent="0.25">
      <c r="B5" s="52">
        <v>1</v>
      </c>
      <c r="C5" s="52">
        <v>2</v>
      </c>
      <c r="D5" s="52">
        <v>3</v>
      </c>
      <c r="E5" s="53">
        <v>4</v>
      </c>
      <c r="F5" s="52">
        <v>5</v>
      </c>
      <c r="G5" s="52">
        <v>6</v>
      </c>
      <c r="H5" s="52">
        <v>7</v>
      </c>
      <c r="I5" s="52">
        <v>8</v>
      </c>
      <c r="J5" s="52">
        <v>9</v>
      </c>
    </row>
    <row r="6" spans="2:10" ht="15.75" customHeight="1" x14ac:dyDescent="0.25">
      <c r="B6" s="211" t="s">
        <v>10</v>
      </c>
      <c r="C6" s="212"/>
      <c r="D6" s="212"/>
      <c r="E6" s="212"/>
      <c r="F6" s="212"/>
      <c r="G6" s="212"/>
      <c r="H6" s="212"/>
      <c r="I6" s="212"/>
      <c r="J6" s="213"/>
    </row>
    <row r="7" spans="2:10" ht="15.75" customHeight="1" x14ac:dyDescent="0.25">
      <c r="B7" s="238" t="s">
        <v>5</v>
      </c>
      <c r="C7" s="239" t="s">
        <v>135</v>
      </c>
      <c r="D7" s="238"/>
      <c r="E7" s="238"/>
      <c r="F7" s="239" t="str">
        <f>C7</f>
        <v>Мероприятия по текущему ремонту</v>
      </c>
      <c r="G7" s="238"/>
      <c r="H7" s="238"/>
      <c r="I7" s="238"/>
      <c r="J7" s="238"/>
    </row>
    <row r="8" spans="2:10" ht="35.25" customHeight="1" x14ac:dyDescent="0.25">
      <c r="B8" s="14" t="s">
        <v>6</v>
      </c>
      <c r="C8" s="143" t="s">
        <v>134</v>
      </c>
      <c r="D8" s="205" t="s">
        <v>133</v>
      </c>
      <c r="E8" s="88">
        <v>764.38020287586994</v>
      </c>
      <c r="F8" s="15" t="s">
        <v>136</v>
      </c>
      <c r="G8" s="205" t="s">
        <v>133</v>
      </c>
      <c r="H8" s="144">
        <v>1232.9712999999997</v>
      </c>
      <c r="I8" s="88">
        <f>H8-E8</f>
        <v>468.59109712412976</v>
      </c>
      <c r="J8" s="244" t="s">
        <v>139</v>
      </c>
    </row>
    <row r="9" spans="2:10" ht="64.5" customHeight="1" x14ac:dyDescent="0.25">
      <c r="B9" s="145" t="s">
        <v>7</v>
      </c>
      <c r="C9" s="160"/>
      <c r="D9" s="206"/>
      <c r="E9" s="161"/>
      <c r="F9" s="162" t="s">
        <v>137</v>
      </c>
      <c r="G9" s="206"/>
      <c r="H9" s="163">
        <v>198</v>
      </c>
      <c r="I9" s="161">
        <f>H9-E9</f>
        <v>198</v>
      </c>
      <c r="J9" s="245"/>
    </row>
    <row r="10" spans="2:10" x14ac:dyDescent="0.25">
      <c r="B10" s="52"/>
      <c r="C10" s="71" t="s">
        <v>14</v>
      </c>
      <c r="D10" s="52"/>
      <c r="E10" s="89">
        <f>SUM(E8:E9)</f>
        <v>764.38020287586994</v>
      </c>
      <c r="F10" s="13"/>
      <c r="G10" s="60"/>
      <c r="H10" s="72">
        <f>SUM(H8:H9)</f>
        <v>1430.9712999999997</v>
      </c>
      <c r="I10" s="89">
        <f>SUM(I8:I9)</f>
        <v>666.59109712412976</v>
      </c>
      <c r="J10" s="56"/>
    </row>
    <row r="11" spans="2:10" ht="15.75" customHeight="1" x14ac:dyDescent="0.25">
      <c r="B11" s="211" t="s">
        <v>4</v>
      </c>
      <c r="C11" s="212"/>
      <c r="D11" s="212"/>
      <c r="E11" s="212"/>
      <c r="F11" s="212"/>
      <c r="G11" s="212"/>
      <c r="H11" s="212"/>
      <c r="I11" s="212"/>
      <c r="J11" s="213"/>
    </row>
    <row r="12" spans="2:10" ht="15.75" customHeight="1" x14ac:dyDescent="0.25">
      <c r="B12" s="238" t="s">
        <v>5</v>
      </c>
      <c r="C12" s="239" t="s">
        <v>135</v>
      </c>
      <c r="D12" s="238"/>
      <c r="E12" s="238"/>
      <c r="F12" s="239" t="s">
        <v>135</v>
      </c>
      <c r="G12" s="238"/>
      <c r="H12" s="238"/>
      <c r="I12" s="238"/>
      <c r="J12" s="238"/>
    </row>
    <row r="13" spans="2:10" ht="97.5" customHeight="1" x14ac:dyDescent="0.25">
      <c r="B13" s="14" t="s">
        <v>6</v>
      </c>
      <c r="C13" s="143" t="s">
        <v>134</v>
      </c>
      <c r="D13" s="14" t="s">
        <v>133</v>
      </c>
      <c r="E13" s="146">
        <v>567.03618611262573</v>
      </c>
      <c r="F13" s="14" t="s">
        <v>27</v>
      </c>
      <c r="G13" s="147"/>
      <c r="H13" s="144">
        <v>0</v>
      </c>
      <c r="I13" s="88">
        <f>H13-E13</f>
        <v>-567.03618611262573</v>
      </c>
      <c r="J13" s="144" t="s">
        <v>140</v>
      </c>
    </row>
    <row r="14" spans="2:10" ht="15.75" customHeight="1" x14ac:dyDescent="0.25">
      <c r="B14" s="151"/>
      <c r="C14" s="71" t="s">
        <v>14</v>
      </c>
      <c r="D14" s="240"/>
      <c r="E14" s="148">
        <f>SUM(E13:E13)</f>
        <v>567.03618611262573</v>
      </c>
      <c r="F14" s="149"/>
      <c r="G14" s="150"/>
      <c r="H14" s="148">
        <f>SUM(H13:H13)</f>
        <v>0</v>
      </c>
      <c r="I14" s="89">
        <f>SUM(I13:I13)</f>
        <v>-567.03618611262573</v>
      </c>
      <c r="J14" s="150"/>
    </row>
    <row r="15" spans="2:10" x14ac:dyDescent="0.25">
      <c r="B15" s="242" t="s">
        <v>138</v>
      </c>
      <c r="C15" s="243"/>
      <c r="D15" s="4"/>
      <c r="E15" s="241">
        <f>E10+E14</f>
        <v>1331.4163889884958</v>
      </c>
      <c r="F15" s="59"/>
      <c r="G15" s="59"/>
      <c r="H15" s="241">
        <f>H10+H14</f>
        <v>1430.9712999999997</v>
      </c>
      <c r="I15" s="241">
        <f>I10+I14</f>
        <v>99.554911011504032</v>
      </c>
      <c r="J15" s="59"/>
    </row>
    <row r="16" spans="2:10" x14ac:dyDescent="0.25">
      <c r="B16" s="3"/>
      <c r="C16" s="2"/>
      <c r="D16" s="3"/>
      <c r="E16" s="3"/>
    </row>
    <row r="17" spans="2:10" ht="17.25" customHeight="1" x14ac:dyDescent="0.25">
      <c r="B17" s="203" t="s">
        <v>113</v>
      </c>
      <c r="C17" s="203"/>
      <c r="D17" s="203"/>
      <c r="E17" s="203"/>
      <c r="F17" s="203"/>
      <c r="G17" s="203"/>
      <c r="H17" s="203"/>
      <c r="I17" s="203"/>
      <c r="J17" s="203"/>
    </row>
    <row r="18" spans="2:10" ht="17.25" customHeight="1" x14ac:dyDescent="0.25">
      <c r="B18" s="205" t="s">
        <v>11</v>
      </c>
      <c r="C18" s="207" t="s">
        <v>116</v>
      </c>
      <c r="D18" s="208"/>
      <c r="E18" s="208"/>
      <c r="F18" s="207" t="s">
        <v>109</v>
      </c>
      <c r="G18" s="208"/>
      <c r="H18" s="214"/>
      <c r="I18" s="215" t="s">
        <v>117</v>
      </c>
      <c r="J18" s="209" t="s">
        <v>118</v>
      </c>
    </row>
    <row r="19" spans="2:10" ht="86.25" customHeight="1" x14ac:dyDescent="0.25">
      <c r="B19" s="206"/>
      <c r="C19" s="54" t="s">
        <v>12</v>
      </c>
      <c r="D19" s="52" t="s">
        <v>0</v>
      </c>
      <c r="E19" s="52" t="s">
        <v>13</v>
      </c>
      <c r="F19" s="52" t="s">
        <v>12</v>
      </c>
      <c r="G19" s="52" t="s">
        <v>0</v>
      </c>
      <c r="H19" s="52" t="s">
        <v>13</v>
      </c>
      <c r="I19" s="215"/>
      <c r="J19" s="210"/>
    </row>
    <row r="20" spans="2:10" ht="16.5" customHeight="1" x14ac:dyDescent="0.25">
      <c r="B20" s="52">
        <v>1</v>
      </c>
      <c r="C20" s="52">
        <v>2</v>
      </c>
      <c r="D20" s="52">
        <v>3</v>
      </c>
      <c r="E20" s="53">
        <v>4</v>
      </c>
      <c r="F20" s="52">
        <v>5</v>
      </c>
      <c r="G20" s="52">
        <v>6</v>
      </c>
      <c r="H20" s="52">
        <v>7</v>
      </c>
      <c r="I20" s="52">
        <v>8</v>
      </c>
      <c r="J20" s="52">
        <v>9</v>
      </c>
    </row>
    <row r="21" spans="2:10" ht="15.75" customHeight="1" x14ac:dyDescent="0.25">
      <c r="B21" s="55" t="s">
        <v>5</v>
      </c>
      <c r="C21" s="4"/>
      <c r="D21" s="55"/>
      <c r="E21" s="53"/>
      <c r="F21" s="59"/>
      <c r="G21" s="59"/>
      <c r="H21" s="59"/>
      <c r="I21" s="59"/>
      <c r="J21" s="59"/>
    </row>
    <row r="22" spans="2:10" x14ac:dyDescent="0.25">
      <c r="B22" s="217" t="s">
        <v>14</v>
      </c>
      <c r="C22" s="218"/>
      <c r="D22" s="218"/>
      <c r="E22" s="218"/>
      <c r="F22" s="59"/>
      <c r="G22" s="59"/>
      <c r="H22" s="59"/>
      <c r="I22" s="59"/>
      <c r="J22" s="59"/>
    </row>
    <row r="23" spans="2:10" ht="21.75" customHeight="1" x14ac:dyDescent="0.25">
      <c r="B23" s="216" t="s">
        <v>29</v>
      </c>
      <c r="C23" s="216"/>
      <c r="D23" s="216"/>
      <c r="E23" s="216"/>
      <c r="F23" s="216"/>
      <c r="G23" s="216"/>
      <c r="H23" s="216"/>
      <c r="I23" s="216"/>
      <c r="J23" s="216"/>
    </row>
    <row r="24" spans="2:10" x14ac:dyDescent="0.25">
      <c r="B24" s="5"/>
      <c r="C24" s="5"/>
      <c r="D24" s="5"/>
      <c r="E24" s="5"/>
    </row>
    <row r="25" spans="2:10" ht="17.45" customHeight="1" x14ac:dyDescent="0.25">
      <c r="B25" s="203" t="s">
        <v>114</v>
      </c>
      <c r="C25" s="203"/>
      <c r="D25" s="203"/>
      <c r="E25" s="203"/>
      <c r="F25" s="203"/>
      <c r="G25" s="203"/>
      <c r="H25" s="203"/>
      <c r="I25" s="203"/>
      <c r="J25" s="203"/>
    </row>
    <row r="26" spans="2:10" ht="17.45" customHeight="1" x14ac:dyDescent="0.25">
      <c r="B26" s="205" t="s">
        <v>11</v>
      </c>
      <c r="C26" s="207" t="s">
        <v>116</v>
      </c>
      <c r="D26" s="208"/>
      <c r="E26" s="208"/>
      <c r="F26" s="207" t="s">
        <v>109</v>
      </c>
      <c r="G26" s="208"/>
      <c r="H26" s="214"/>
      <c r="I26" s="215" t="s">
        <v>117</v>
      </c>
      <c r="J26" s="209" t="s">
        <v>118</v>
      </c>
    </row>
    <row r="27" spans="2:10" ht="90" customHeight="1" x14ac:dyDescent="0.25">
      <c r="B27" s="206"/>
      <c r="C27" s="54" t="s">
        <v>12</v>
      </c>
      <c r="D27" s="52" t="s">
        <v>0</v>
      </c>
      <c r="E27" s="52" t="s">
        <v>13</v>
      </c>
      <c r="F27" s="52" t="s">
        <v>12</v>
      </c>
      <c r="G27" s="52" t="s">
        <v>0</v>
      </c>
      <c r="H27" s="52" t="s">
        <v>13</v>
      </c>
      <c r="I27" s="215"/>
      <c r="J27" s="210"/>
    </row>
    <row r="28" spans="2:10" ht="18" customHeight="1" x14ac:dyDescent="0.25">
      <c r="B28" s="52">
        <v>1</v>
      </c>
      <c r="C28" s="52">
        <v>2</v>
      </c>
      <c r="D28" s="52">
        <v>3</v>
      </c>
      <c r="E28" s="53">
        <v>4</v>
      </c>
      <c r="F28" s="52">
        <v>5</v>
      </c>
      <c r="G28" s="52">
        <v>6</v>
      </c>
      <c r="H28" s="52">
        <v>7</v>
      </c>
      <c r="I28" s="52">
        <v>8</v>
      </c>
      <c r="J28" s="52">
        <v>9</v>
      </c>
    </row>
    <row r="29" spans="2:10" x14ac:dyDescent="0.25">
      <c r="B29" s="55" t="s">
        <v>5</v>
      </c>
      <c r="C29" s="4"/>
      <c r="D29" s="55"/>
      <c r="E29" s="53"/>
      <c r="F29" s="59"/>
      <c r="G29" s="59"/>
      <c r="H29" s="59"/>
      <c r="I29" s="59"/>
      <c r="J29" s="59"/>
    </row>
    <row r="30" spans="2:10" x14ac:dyDescent="0.25">
      <c r="B30" s="217" t="s">
        <v>14</v>
      </c>
      <c r="C30" s="218"/>
      <c r="D30" s="218"/>
      <c r="E30" s="218"/>
      <c r="F30" s="59"/>
      <c r="G30" s="59"/>
      <c r="H30" s="59"/>
      <c r="I30" s="59"/>
      <c r="J30" s="59"/>
    </row>
    <row r="31" spans="2:10" ht="23.25" customHeight="1" x14ac:dyDescent="0.25">
      <c r="B31" s="216" t="s">
        <v>124</v>
      </c>
      <c r="C31" s="216"/>
      <c r="D31" s="216"/>
      <c r="E31" s="216"/>
      <c r="F31" s="216"/>
      <c r="G31" s="216"/>
      <c r="H31" s="216"/>
      <c r="I31" s="216"/>
      <c r="J31" s="216"/>
    </row>
  </sheetData>
  <mergeCells count="29">
    <mergeCell ref="B31:J31"/>
    <mergeCell ref="J26:J27"/>
    <mergeCell ref="J18:J19"/>
    <mergeCell ref="B18:B19"/>
    <mergeCell ref="I26:I27"/>
    <mergeCell ref="B25:J25"/>
    <mergeCell ref="I18:I19"/>
    <mergeCell ref="C18:E18"/>
    <mergeCell ref="F18:H18"/>
    <mergeCell ref="B30:E30"/>
    <mergeCell ref="F26:H26"/>
    <mergeCell ref="B26:B27"/>
    <mergeCell ref="B22:E22"/>
    <mergeCell ref="C26:E26"/>
    <mergeCell ref="B23:J23"/>
    <mergeCell ref="B17:J17"/>
    <mergeCell ref="B1:J1"/>
    <mergeCell ref="B2:J2"/>
    <mergeCell ref="B3:B4"/>
    <mergeCell ref="C3:E3"/>
    <mergeCell ref="J3:J4"/>
    <mergeCell ref="F3:H3"/>
    <mergeCell ref="I3:I4"/>
    <mergeCell ref="D8:D9"/>
    <mergeCell ref="G8:G9"/>
    <mergeCell ref="B15:C15"/>
    <mergeCell ref="J8:J9"/>
    <mergeCell ref="B6:J6"/>
    <mergeCell ref="B11:J11"/>
  </mergeCells>
  <phoneticPr fontId="1" type="noConversion"/>
  <printOptions horizontalCentered="1"/>
  <pageMargins left="0.39370078740157483" right="0.39370078740157483" top="1.1811023622047245" bottom="0.39370078740157483" header="0.31496062992125984" footer="0.31496062992125984"/>
  <pageSetup paperSize="9" scale="54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I8"/>
  <sheetViews>
    <sheetView view="pageBreakPreview" topLeftCell="B1" zoomScale="60" zoomScaleNormal="100" workbookViewId="0">
      <selection activeCell="E15" sqref="E15"/>
    </sheetView>
  </sheetViews>
  <sheetFormatPr defaultRowHeight="15.75" x14ac:dyDescent="0.25"/>
  <cols>
    <col min="1" max="1" width="3.7109375" style="1" hidden="1" customWidth="1"/>
    <col min="2" max="2" width="4.5703125" style="1" customWidth="1"/>
    <col min="3" max="3" width="20.28515625" style="1" customWidth="1"/>
    <col min="4" max="4" width="13.42578125" style="1" customWidth="1"/>
    <col min="5" max="5" width="12.85546875" style="1" customWidth="1"/>
    <col min="6" max="6" width="20" style="1" customWidth="1"/>
    <col min="7" max="7" width="12.5703125" style="1" customWidth="1"/>
    <col min="8" max="8" width="13" style="1" customWidth="1"/>
    <col min="9" max="16384" width="9.140625" style="1"/>
  </cols>
  <sheetData>
    <row r="1" spans="2:9" ht="34.5" customHeight="1" x14ac:dyDescent="0.25">
      <c r="B1" s="219" t="s">
        <v>115</v>
      </c>
      <c r="C1" s="219"/>
      <c r="D1" s="219"/>
      <c r="E1" s="219"/>
      <c r="F1" s="219"/>
      <c r="G1" s="219"/>
      <c r="H1" s="219"/>
    </row>
    <row r="2" spans="2:9" ht="15.75" customHeight="1" x14ac:dyDescent="0.25">
      <c r="B2" s="205" t="s">
        <v>15</v>
      </c>
      <c r="C2" s="208" t="s">
        <v>116</v>
      </c>
      <c r="D2" s="208"/>
      <c r="E2" s="208"/>
      <c r="F2" s="207" t="s">
        <v>109</v>
      </c>
      <c r="G2" s="208"/>
      <c r="H2" s="214"/>
      <c r="I2" s="62"/>
    </row>
    <row r="3" spans="2:9" ht="33.75" customHeight="1" x14ac:dyDescent="0.25">
      <c r="B3" s="220"/>
      <c r="C3" s="209" t="s">
        <v>1</v>
      </c>
      <c r="D3" s="205" t="s">
        <v>16</v>
      </c>
      <c r="E3" s="53" t="s">
        <v>17</v>
      </c>
      <c r="F3" s="205" t="s">
        <v>1</v>
      </c>
      <c r="G3" s="205" t="s">
        <v>16</v>
      </c>
      <c r="H3" s="52" t="s">
        <v>17</v>
      </c>
      <c r="I3" s="62"/>
    </row>
    <row r="4" spans="2:9" ht="16.5" customHeight="1" x14ac:dyDescent="0.25">
      <c r="B4" s="206"/>
      <c r="C4" s="210"/>
      <c r="D4" s="206"/>
      <c r="E4" s="57" t="s">
        <v>133</v>
      </c>
      <c r="F4" s="206"/>
      <c r="G4" s="206"/>
      <c r="H4" s="52" t="s">
        <v>133</v>
      </c>
      <c r="I4" s="62"/>
    </row>
    <row r="5" spans="2:9" x14ac:dyDescent="0.25">
      <c r="B5" s="52">
        <v>1</v>
      </c>
      <c r="C5" s="52">
        <v>2</v>
      </c>
      <c r="D5" s="52">
        <v>3</v>
      </c>
      <c r="E5" s="52">
        <v>4</v>
      </c>
      <c r="F5" s="52">
        <v>5</v>
      </c>
      <c r="G5" s="52">
        <v>6</v>
      </c>
      <c r="H5" s="52">
        <v>7</v>
      </c>
      <c r="I5" s="62"/>
    </row>
    <row r="6" spans="2:9" ht="18.75" customHeight="1" x14ac:dyDescent="0.25">
      <c r="B6" s="14" t="s">
        <v>5</v>
      </c>
      <c r="C6" s="15" t="s">
        <v>10</v>
      </c>
      <c r="D6" s="61" t="s">
        <v>2</v>
      </c>
      <c r="E6" s="22">
        <v>39864.446270000008</v>
      </c>
      <c r="F6" s="15" t="s">
        <v>10</v>
      </c>
      <c r="G6" s="61" t="s">
        <v>2</v>
      </c>
      <c r="H6" s="22">
        <f>E6</f>
        <v>39864.446270000008</v>
      </c>
      <c r="I6" s="62"/>
    </row>
    <row r="7" spans="2:9" ht="19.5" customHeight="1" x14ac:dyDescent="0.25">
      <c r="B7" s="152" t="s">
        <v>9</v>
      </c>
      <c r="C7" s="94" t="s">
        <v>4</v>
      </c>
      <c r="D7" s="95" t="s">
        <v>2</v>
      </c>
      <c r="E7" s="96">
        <v>11598.962620000002</v>
      </c>
      <c r="F7" s="94" t="s">
        <v>4</v>
      </c>
      <c r="G7" s="95" t="s">
        <v>2</v>
      </c>
      <c r="H7" s="96">
        <f>E7</f>
        <v>11598.962620000002</v>
      </c>
      <c r="I7" s="62"/>
    </row>
    <row r="8" spans="2:9" s="90" customFormat="1" x14ac:dyDescent="0.25"/>
  </sheetData>
  <mergeCells count="8">
    <mergeCell ref="G3:G4"/>
    <mergeCell ref="B1:H1"/>
    <mergeCell ref="B2:B4"/>
    <mergeCell ref="C3:C4"/>
    <mergeCell ref="D3:D4"/>
    <mergeCell ref="C2:E2"/>
    <mergeCell ref="F3:F4"/>
    <mergeCell ref="F2:H2"/>
  </mergeCells>
  <phoneticPr fontId="18" type="noConversion"/>
  <printOptions horizontalCentered="1"/>
  <pageMargins left="1.1811023622047245" right="0.39370078740157483" top="0.39370078740157483" bottom="0.3937007874015748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P22"/>
  <sheetViews>
    <sheetView tabSelected="1" view="pageBreakPreview" zoomScale="60" zoomScaleNormal="80" workbookViewId="0">
      <selection activeCell="G20" sqref="G20"/>
    </sheetView>
  </sheetViews>
  <sheetFormatPr defaultRowHeight="12.75" x14ac:dyDescent="0.2"/>
  <cols>
    <col min="1" max="1" width="6.5703125" style="6" customWidth="1"/>
    <col min="2" max="2" width="62.28515625" style="6" customWidth="1"/>
    <col min="3" max="3" width="11" style="6" customWidth="1"/>
    <col min="4" max="5" width="9.5703125" style="6" customWidth="1"/>
    <col min="6" max="6" width="13.85546875" style="6" customWidth="1"/>
    <col min="7" max="7" width="39.7109375" style="6" customWidth="1"/>
    <col min="8" max="9" width="9.5703125" style="6" customWidth="1"/>
    <col min="10" max="10" width="14" style="6" customWidth="1"/>
    <col min="11" max="11" width="38.28515625" style="6" customWidth="1"/>
    <col min="12" max="13" width="9.140625" style="6"/>
    <col min="14" max="14" width="12" style="6" customWidth="1"/>
    <col min="15" max="15" width="9.140625" style="6"/>
    <col min="16" max="16" width="9.42578125" style="6" bestFit="1" customWidth="1"/>
    <col min="17" max="16384" width="9.140625" style="6"/>
  </cols>
  <sheetData>
    <row r="1" spans="1:12" s="1" customFormat="1" ht="22.5" customHeight="1" x14ac:dyDescent="0.25">
      <c r="A1" s="185" t="s">
        <v>119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2" ht="19.5" customHeight="1" x14ac:dyDescent="0.2">
      <c r="A2" s="224" t="s">
        <v>15</v>
      </c>
      <c r="B2" s="224" t="s">
        <v>1</v>
      </c>
      <c r="C2" s="224" t="s">
        <v>16</v>
      </c>
      <c r="D2" s="221" t="s">
        <v>47</v>
      </c>
      <c r="E2" s="222"/>
      <c r="F2" s="222"/>
      <c r="G2" s="222"/>
      <c r="H2" s="222"/>
      <c r="I2" s="222"/>
      <c r="J2" s="222"/>
      <c r="K2" s="223"/>
      <c r="L2" s="69"/>
    </row>
    <row r="3" spans="1:12" ht="21" customHeight="1" x14ac:dyDescent="0.2">
      <c r="A3" s="225"/>
      <c r="B3" s="225"/>
      <c r="C3" s="225"/>
      <c r="D3" s="221" t="s">
        <v>10</v>
      </c>
      <c r="E3" s="222"/>
      <c r="F3" s="222"/>
      <c r="G3" s="223"/>
      <c r="H3" s="221" t="s">
        <v>4</v>
      </c>
      <c r="I3" s="222"/>
      <c r="J3" s="222"/>
      <c r="K3" s="223"/>
      <c r="L3" s="69"/>
    </row>
    <row r="4" spans="1:12" ht="18.75" customHeight="1" x14ac:dyDescent="0.2">
      <c r="A4" s="225"/>
      <c r="B4" s="225"/>
      <c r="C4" s="225"/>
      <c r="D4" s="221" t="s">
        <v>133</v>
      </c>
      <c r="E4" s="223"/>
      <c r="F4" s="230" t="s">
        <v>125</v>
      </c>
      <c r="G4" s="230" t="s">
        <v>118</v>
      </c>
      <c r="H4" s="221" t="s">
        <v>133</v>
      </c>
      <c r="I4" s="223"/>
      <c r="J4" s="230" t="s">
        <v>125</v>
      </c>
      <c r="K4" s="230" t="s">
        <v>118</v>
      </c>
      <c r="L4" s="69"/>
    </row>
    <row r="5" spans="1:12" ht="41.25" customHeight="1" x14ac:dyDescent="0.2">
      <c r="A5" s="226"/>
      <c r="B5" s="226"/>
      <c r="C5" s="226"/>
      <c r="D5" s="97" t="s">
        <v>68</v>
      </c>
      <c r="E5" s="97" t="s">
        <v>69</v>
      </c>
      <c r="F5" s="231"/>
      <c r="G5" s="231"/>
      <c r="H5" s="97" t="s">
        <v>68</v>
      </c>
      <c r="I5" s="97" t="s">
        <v>69</v>
      </c>
      <c r="J5" s="231"/>
      <c r="K5" s="231"/>
      <c r="L5" s="69"/>
    </row>
    <row r="6" spans="1:12" ht="18.75" customHeight="1" x14ac:dyDescent="0.2">
      <c r="A6" s="64">
        <v>1</v>
      </c>
      <c r="B6" s="63">
        <v>2</v>
      </c>
      <c r="C6" s="63">
        <v>3</v>
      </c>
      <c r="D6" s="97">
        <v>4</v>
      </c>
      <c r="E6" s="97">
        <f t="shared" ref="E6:K6" si="0">D6+1</f>
        <v>5</v>
      </c>
      <c r="F6" s="97">
        <f t="shared" si="0"/>
        <v>6</v>
      </c>
      <c r="G6" s="97">
        <f t="shared" si="0"/>
        <v>7</v>
      </c>
      <c r="H6" s="97">
        <v>8</v>
      </c>
      <c r="I6" s="97">
        <f t="shared" si="0"/>
        <v>9</v>
      </c>
      <c r="J6" s="97">
        <f t="shared" si="0"/>
        <v>10</v>
      </c>
      <c r="K6" s="97">
        <f t="shared" si="0"/>
        <v>11</v>
      </c>
      <c r="L6" s="69"/>
    </row>
    <row r="7" spans="1:12" ht="15.75" x14ac:dyDescent="0.2">
      <c r="A7" s="7" t="s">
        <v>31</v>
      </c>
      <c r="B7" s="232" t="s">
        <v>22</v>
      </c>
      <c r="C7" s="233"/>
      <c r="D7" s="233"/>
      <c r="E7" s="233"/>
      <c r="F7" s="233"/>
      <c r="G7" s="233"/>
      <c r="H7" s="233"/>
      <c r="I7" s="233"/>
      <c r="J7" s="233"/>
      <c r="K7" s="234"/>
      <c r="L7" s="69"/>
    </row>
    <row r="8" spans="1:12" ht="57" customHeight="1" x14ac:dyDescent="0.2">
      <c r="A8" s="8" t="s">
        <v>33</v>
      </c>
      <c r="B8" s="106" t="s">
        <v>24</v>
      </c>
      <c r="C8" s="10" t="s">
        <v>3</v>
      </c>
      <c r="D8" s="107">
        <f t="shared" ref="D8" si="1">D9/D10*100</f>
        <v>100</v>
      </c>
      <c r="E8" s="108">
        <v>100</v>
      </c>
      <c r="F8" s="108">
        <f t="shared" ref="F8:F13" si="2">E8-D8</f>
        <v>0</v>
      </c>
      <c r="G8" s="108"/>
      <c r="H8" s="134">
        <f t="shared" ref="H8" si="3">H9/H10*100</f>
        <v>100</v>
      </c>
      <c r="I8" s="123">
        <v>100</v>
      </c>
      <c r="J8" s="123">
        <f t="shared" ref="J8:J13" si="4">I8-H8</f>
        <v>0</v>
      </c>
      <c r="K8" s="173"/>
      <c r="L8" s="69"/>
    </row>
    <row r="9" spans="1:12" ht="21.75" customHeight="1" x14ac:dyDescent="0.2">
      <c r="A9" s="12" t="s">
        <v>18</v>
      </c>
      <c r="B9" s="109" t="s">
        <v>37</v>
      </c>
      <c r="C9" s="17" t="s">
        <v>39</v>
      </c>
      <c r="D9" s="168">
        <v>892.95696999999996</v>
      </c>
      <c r="E9" s="169">
        <v>823.90106400000002</v>
      </c>
      <c r="F9" s="111">
        <f t="shared" si="2"/>
        <v>-69.055905999999936</v>
      </c>
      <c r="G9" s="111"/>
      <c r="H9" s="171">
        <v>14.184113</v>
      </c>
      <c r="I9" s="172">
        <v>7.5521609999999999</v>
      </c>
      <c r="J9" s="124">
        <f t="shared" si="4"/>
        <v>-6.6319520000000001</v>
      </c>
      <c r="K9" s="174"/>
      <c r="L9" s="69"/>
    </row>
    <row r="10" spans="1:12" ht="37.5" customHeight="1" x14ac:dyDescent="0.2">
      <c r="A10" s="12" t="s">
        <v>19</v>
      </c>
      <c r="B10" s="109" t="s">
        <v>38</v>
      </c>
      <c r="C10" s="17" t="s">
        <v>39</v>
      </c>
      <c r="D10" s="168">
        <v>892.95696999999996</v>
      </c>
      <c r="E10" s="169">
        <v>823.90106400000002</v>
      </c>
      <c r="F10" s="111">
        <f t="shared" si="2"/>
        <v>-69.055905999999936</v>
      </c>
      <c r="G10" s="111"/>
      <c r="H10" s="171">
        <v>14.184113</v>
      </c>
      <c r="I10" s="172">
        <v>7.5521609999999999</v>
      </c>
      <c r="J10" s="124">
        <f t="shared" si="4"/>
        <v>-6.6319520000000001</v>
      </c>
      <c r="K10" s="174"/>
      <c r="L10" s="69"/>
    </row>
    <row r="11" spans="1:12" ht="99.75" customHeight="1" x14ac:dyDescent="0.2">
      <c r="A11" s="12" t="s">
        <v>34</v>
      </c>
      <c r="B11" s="65" t="s">
        <v>120</v>
      </c>
      <c r="C11" s="113" t="s">
        <v>3</v>
      </c>
      <c r="D11" s="110">
        <f t="shared" ref="D11" si="5">D12/D13*100</f>
        <v>5.5555555555555554</v>
      </c>
      <c r="E11" s="111">
        <v>0</v>
      </c>
      <c r="F11" s="111">
        <f t="shared" si="2"/>
        <v>-5.5555555555555554</v>
      </c>
      <c r="G11" s="111" t="s">
        <v>130</v>
      </c>
      <c r="H11" s="135">
        <f t="shared" ref="H11" si="6">H12/H13*100</f>
        <v>3.3333333333333335</v>
      </c>
      <c r="I11" s="125">
        <v>0</v>
      </c>
      <c r="J11" s="125">
        <f t="shared" si="4"/>
        <v>-3.3333333333333335</v>
      </c>
      <c r="K11" s="175" t="s">
        <v>130</v>
      </c>
      <c r="L11" s="69"/>
    </row>
    <row r="12" spans="1:12" ht="87" customHeight="1" x14ac:dyDescent="0.2">
      <c r="A12" s="18" t="s">
        <v>20</v>
      </c>
      <c r="B12" s="112" t="s">
        <v>40</v>
      </c>
      <c r="C12" s="113" t="s">
        <v>30</v>
      </c>
      <c r="D12" s="114">
        <v>3</v>
      </c>
      <c r="E12" s="115">
        <v>0</v>
      </c>
      <c r="F12" s="115">
        <f t="shared" si="2"/>
        <v>-3</v>
      </c>
      <c r="G12" s="115" t="s">
        <v>130</v>
      </c>
      <c r="H12" s="136">
        <v>1</v>
      </c>
      <c r="I12" s="126">
        <v>0</v>
      </c>
      <c r="J12" s="126">
        <f t="shared" si="4"/>
        <v>-1</v>
      </c>
      <c r="K12" s="175" t="s">
        <v>130</v>
      </c>
      <c r="L12" s="69"/>
    </row>
    <row r="13" spans="1:12" ht="31.5" x14ac:dyDescent="0.2">
      <c r="A13" s="21" t="s">
        <v>32</v>
      </c>
      <c r="B13" s="116" t="s">
        <v>41</v>
      </c>
      <c r="C13" s="153" t="s">
        <v>30</v>
      </c>
      <c r="D13" s="117">
        <v>54</v>
      </c>
      <c r="E13" s="118">
        <f>48+4</f>
        <v>52</v>
      </c>
      <c r="F13" s="118">
        <f t="shared" si="2"/>
        <v>-2</v>
      </c>
      <c r="G13" s="118" t="s">
        <v>129</v>
      </c>
      <c r="H13" s="137">
        <v>30</v>
      </c>
      <c r="I13" s="127">
        <f>12+12+4</f>
        <v>28</v>
      </c>
      <c r="J13" s="127">
        <f t="shared" si="4"/>
        <v>-2</v>
      </c>
      <c r="K13" s="175" t="s">
        <v>129</v>
      </c>
      <c r="L13" s="69"/>
    </row>
    <row r="14" spans="1:12" ht="15.75" x14ac:dyDescent="0.2">
      <c r="A14" s="9" t="s">
        <v>35</v>
      </c>
      <c r="B14" s="227" t="s">
        <v>25</v>
      </c>
      <c r="C14" s="228"/>
      <c r="D14" s="228"/>
      <c r="E14" s="228"/>
      <c r="F14" s="228"/>
      <c r="G14" s="228"/>
      <c r="H14" s="228"/>
      <c r="I14" s="228"/>
      <c r="J14" s="228"/>
      <c r="K14" s="229"/>
      <c r="L14" s="69"/>
    </row>
    <row r="15" spans="1:12" ht="36.75" customHeight="1" x14ac:dyDescent="0.2">
      <c r="A15" s="10">
        <v>1</v>
      </c>
      <c r="B15" s="120" t="s">
        <v>121</v>
      </c>
      <c r="C15" s="10" t="s">
        <v>21</v>
      </c>
      <c r="D15" s="164">
        <v>0</v>
      </c>
      <c r="E15" s="164">
        <v>0</v>
      </c>
      <c r="F15" s="99">
        <f>E15-D15</f>
        <v>0</v>
      </c>
      <c r="G15" s="99"/>
      <c r="H15" s="165">
        <f>0/1.7</f>
        <v>0</v>
      </c>
      <c r="I15" s="166">
        <v>0</v>
      </c>
      <c r="J15" s="128">
        <f t="shared" ref="J15:J17" si="7">I15-H15</f>
        <v>0</v>
      </c>
      <c r="K15" s="176"/>
      <c r="L15" s="69"/>
    </row>
    <row r="16" spans="1:12" ht="15.75" x14ac:dyDescent="0.2">
      <c r="A16" s="18" t="s">
        <v>18</v>
      </c>
      <c r="B16" s="121" t="s">
        <v>42</v>
      </c>
      <c r="C16" s="20" t="s">
        <v>30</v>
      </c>
      <c r="D16" s="100">
        <v>0</v>
      </c>
      <c r="E16" s="100">
        <v>0</v>
      </c>
      <c r="F16" s="100">
        <f>E16-D16</f>
        <v>0</v>
      </c>
      <c r="G16" s="100"/>
      <c r="H16" s="138">
        <v>0</v>
      </c>
      <c r="I16" s="129">
        <v>0</v>
      </c>
      <c r="J16" s="129">
        <f t="shared" si="7"/>
        <v>0</v>
      </c>
      <c r="K16" s="177"/>
      <c r="L16" s="69"/>
    </row>
    <row r="17" spans="1:16" ht="17.25" customHeight="1" x14ac:dyDescent="0.2">
      <c r="A17" s="21" t="s">
        <v>19</v>
      </c>
      <c r="B17" s="122" t="s">
        <v>43</v>
      </c>
      <c r="C17" s="19" t="s">
        <v>44</v>
      </c>
      <c r="D17" s="101">
        <v>16.64</v>
      </c>
      <c r="E17" s="101">
        <v>16.64</v>
      </c>
      <c r="F17" s="103">
        <f>E17-D17</f>
        <v>0</v>
      </c>
      <c r="G17" s="101"/>
      <c r="H17" s="139">
        <v>1.7</v>
      </c>
      <c r="I17" s="130">
        <v>1.7</v>
      </c>
      <c r="J17" s="130">
        <f t="shared" si="7"/>
        <v>0</v>
      </c>
      <c r="K17" s="178"/>
      <c r="L17" s="69"/>
      <c r="M17" s="91"/>
      <c r="N17" s="91"/>
    </row>
    <row r="18" spans="1:16" ht="15.75" customHeight="1" x14ac:dyDescent="0.2">
      <c r="A18" s="66" t="s">
        <v>36</v>
      </c>
      <c r="B18" s="227" t="s">
        <v>26</v>
      </c>
      <c r="C18" s="228"/>
      <c r="D18" s="228"/>
      <c r="E18" s="228"/>
      <c r="F18" s="228"/>
      <c r="G18" s="228"/>
      <c r="H18" s="228"/>
      <c r="I18" s="228"/>
      <c r="J18" s="228"/>
      <c r="K18" s="229"/>
      <c r="L18" s="69"/>
    </row>
    <row r="19" spans="1:16" ht="54" customHeight="1" x14ac:dyDescent="0.2">
      <c r="A19" s="12" t="s">
        <v>33</v>
      </c>
      <c r="B19" s="67" t="s">
        <v>23</v>
      </c>
      <c r="C19" s="17" t="s">
        <v>28</v>
      </c>
      <c r="D19" s="102">
        <f>D20/D21</f>
        <v>0.29509587650048624</v>
      </c>
      <c r="E19" s="102">
        <f>E20/E21</f>
        <v>0.29509587650048624</v>
      </c>
      <c r="F19" s="102">
        <f>E19-D19</f>
        <v>0</v>
      </c>
      <c r="G19" s="102"/>
      <c r="H19" s="140" t="s">
        <v>27</v>
      </c>
      <c r="I19" s="131" t="s">
        <v>27</v>
      </c>
      <c r="J19" s="131" t="s">
        <v>27</v>
      </c>
      <c r="K19" s="179"/>
      <c r="L19" s="69"/>
    </row>
    <row r="20" spans="1:16" ht="33.75" customHeight="1" x14ac:dyDescent="0.2">
      <c r="A20" s="12" t="s">
        <v>18</v>
      </c>
      <c r="B20" s="65" t="s">
        <v>45</v>
      </c>
      <c r="C20" s="17" t="s">
        <v>48</v>
      </c>
      <c r="D20" s="170">
        <v>263.50791973936839</v>
      </c>
      <c r="E20" s="170">
        <v>243.12980663076323</v>
      </c>
      <c r="F20" s="98">
        <f>E20-D20</f>
        <v>-20.378113108605163</v>
      </c>
      <c r="G20" s="98"/>
      <c r="H20" s="141" t="s">
        <v>27</v>
      </c>
      <c r="I20" s="132" t="s">
        <v>27</v>
      </c>
      <c r="J20" s="132" t="s">
        <v>27</v>
      </c>
      <c r="K20" s="180"/>
      <c r="L20" s="69"/>
    </row>
    <row r="21" spans="1:16" ht="15.75" x14ac:dyDescent="0.2">
      <c r="A21" s="11" t="s">
        <v>19</v>
      </c>
      <c r="B21" s="68" t="s">
        <v>46</v>
      </c>
      <c r="C21" s="19" t="s">
        <v>39</v>
      </c>
      <c r="D21" s="101">
        <v>892.95696999999996</v>
      </c>
      <c r="E21" s="101">
        <v>823.90106400000002</v>
      </c>
      <c r="F21" s="103">
        <f>E21-D21</f>
        <v>-69.055905999999936</v>
      </c>
      <c r="G21" s="103"/>
      <c r="H21" s="142" t="s">
        <v>27</v>
      </c>
      <c r="I21" s="133" t="s">
        <v>27</v>
      </c>
      <c r="J21" s="133" t="s">
        <v>27</v>
      </c>
      <c r="K21" s="181"/>
      <c r="L21" s="69"/>
      <c r="P21" s="16"/>
    </row>
    <row r="22" spans="1:16" ht="19.5" customHeight="1" x14ac:dyDescent="0.2"/>
  </sheetData>
  <mergeCells count="16">
    <mergeCell ref="B18:K18"/>
    <mergeCell ref="H4:I4"/>
    <mergeCell ref="J4:J5"/>
    <mergeCell ref="K4:K5"/>
    <mergeCell ref="B7:K7"/>
    <mergeCell ref="B14:K14"/>
    <mergeCell ref="D4:E4"/>
    <mergeCell ref="F4:F5"/>
    <mergeCell ref="G4:G5"/>
    <mergeCell ref="D2:K2"/>
    <mergeCell ref="A1:K1"/>
    <mergeCell ref="B2:B5"/>
    <mergeCell ref="A2:A5"/>
    <mergeCell ref="C2:C5"/>
    <mergeCell ref="D3:G3"/>
    <mergeCell ref="H3:K3"/>
  </mergeCells>
  <phoneticPr fontId="1" type="noConversion"/>
  <printOptions horizontalCentered="1"/>
  <pageMargins left="0.39370078740157483" right="0.39370078740157483" top="1.1811023622047245" bottom="0.39370078740157483" header="0.31496062992125984" footer="0.3149606299212598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2025-06-24T23:14:38Z</cp:lastPrinted>
  <dcterms:created xsi:type="dcterms:W3CDTF">1996-10-08T23:32:33Z</dcterms:created>
  <dcterms:modified xsi:type="dcterms:W3CDTF">2026-06-01T00:16:20Z</dcterms:modified>
</cp:coreProperties>
</file>