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p-fs\Committee_Cost\ОТДЕЛ ЖКХ\КОММУНАЛЬНЫЕ УСЛУГИ на 2026 год\ПП ВС ВО 2024\ПП факт 2024\на сайт\"/>
    </mc:Choice>
  </mc:AlternateContent>
  <xr:revisionPtr revIDLastSave="0" documentId="13_ncr:1_{9DA9CC95-4FCC-4682-B193-EA86E996756D}" xr6:coauthVersionLast="47" xr6:coauthVersionMax="47" xr10:uidLastSave="{00000000-0000-0000-0000-000000000000}"/>
  <bookViews>
    <workbookView xWindow="-120" yWindow="-120" windowWidth="29040" windowHeight="15840" tabRatio="830" activeTab="4" xr2:uid="{00000000-000D-0000-FFFF-FFFF00000000}"/>
  </bookViews>
  <sheets>
    <sheet name="раздел 1" sheetId="29" r:id="rId1"/>
    <sheet name="раздел 2" sheetId="30" r:id="rId2"/>
    <sheet name="раздел 3" sheetId="33" r:id="rId3"/>
    <sheet name="раздел 4" sheetId="32" r:id="rId4"/>
    <sheet name="раздел 5" sheetId="31" r:id="rId5"/>
  </sheets>
  <definedNames>
    <definedName name="_xlnm.Print_Area" localSheetId="4">'раздел 5'!$A$1:$G$20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31" l="1"/>
  <c r="E10" i="31"/>
  <c r="F12" i="30"/>
  <c r="E12" i="30"/>
  <c r="F9" i="30"/>
  <c r="F15" i="30" s="1"/>
  <c r="F18" i="30" s="1"/>
  <c r="F19" i="30"/>
  <c r="E19" i="30"/>
  <c r="E9" i="30"/>
  <c r="E15" i="30" s="1"/>
  <c r="E18" i="30" s="1"/>
  <c r="F19" i="31" l="1"/>
  <c r="F16" i="31"/>
  <c r="F15" i="31"/>
  <c r="F12" i="31"/>
  <c r="F11" i="31"/>
  <c r="H36" i="33"/>
  <c r="I36" i="33" s="1"/>
  <c r="L36" i="33" s="1"/>
  <c r="M36" i="33" s="1"/>
  <c r="H28" i="33"/>
  <c r="I28" i="33" s="1"/>
  <c r="L28" i="33" s="1"/>
  <c r="M28" i="33" s="1"/>
  <c r="D23" i="33"/>
  <c r="L16" i="33"/>
  <c r="L15" i="33"/>
  <c r="L14" i="33"/>
  <c r="L10" i="33"/>
  <c r="L9" i="33"/>
  <c r="L8" i="33"/>
  <c r="L7" i="33"/>
  <c r="L6" i="33"/>
  <c r="H5" i="33"/>
  <c r="I5" i="33" s="1"/>
  <c r="L5" i="33" s="1"/>
  <c r="M5" i="33" s="1"/>
  <c r="E31" i="30"/>
  <c r="G27" i="30"/>
  <c r="F27" i="30"/>
  <c r="E27" i="30"/>
  <c r="G24" i="30"/>
  <c r="F24" i="30"/>
  <c r="E24" i="30"/>
  <c r="G23" i="30"/>
  <c r="G22" i="30"/>
  <c r="G20" i="30"/>
  <c r="G19" i="30" s="1"/>
  <c r="G16" i="30"/>
  <c r="G13" i="30"/>
  <c r="G12" i="30" s="1"/>
  <c r="G10" i="30"/>
  <c r="G9" i="30" s="1"/>
  <c r="G31" i="30" l="1"/>
  <c r="G15" i="30"/>
  <c r="G18" i="30" s="1"/>
  <c r="F31" i="30"/>
  <c r="E9" i="31" l="1"/>
  <c r="F9" i="31" s="1"/>
  <c r="E8" i="31"/>
  <c r="D14" i="31"/>
  <c r="F14" i="31" s="1"/>
  <c r="D10" i="31"/>
  <c r="F10" i="31" s="1"/>
  <c r="E20" i="31" l="1"/>
  <c r="E7" i="31"/>
  <c r="F8" i="31"/>
  <c r="B7" i="30"/>
  <c r="C7" i="30" s="1"/>
  <c r="E7" i="30" s="1"/>
  <c r="F7" i="30" s="1"/>
  <c r="G7" i="30" s="1"/>
  <c r="E18" i="31" l="1"/>
  <c r="F20" i="31"/>
  <c r="D18" i="31"/>
  <c r="F18" i="31" l="1"/>
  <c r="D7" i="31"/>
  <c r="F7" i="31" s="1"/>
</calcChain>
</file>

<file path=xl/sharedStrings.xml><?xml version="1.0" encoding="utf-8"?>
<sst xmlns="http://schemas.openxmlformats.org/spreadsheetml/2006/main" count="239" uniqueCount="144">
  <si>
    <t>Наименование показателя</t>
  </si>
  <si>
    <t>%</t>
  </si>
  <si>
    <t>1.</t>
  </si>
  <si>
    <t>2.</t>
  </si>
  <si>
    <t>3.</t>
  </si>
  <si>
    <t>Наименование мероприятий</t>
  </si>
  <si>
    <t>Финансовые потребности на реализацию мероприятия, тыс.руб.</t>
  </si>
  <si>
    <t>Итого:</t>
  </si>
  <si>
    <t>№              п/п</t>
  </si>
  <si>
    <t>Единица измерения</t>
  </si>
  <si>
    <t>Величина показателя</t>
  </si>
  <si>
    <t>1.1</t>
  </si>
  <si>
    <t>1.2</t>
  </si>
  <si>
    <t>2.1</t>
  </si>
  <si>
    <t>ед./км</t>
  </si>
  <si>
    <t>3.1</t>
  </si>
  <si>
    <t>3.2</t>
  </si>
  <si>
    <t>Показатели качества очистки сточных вод</t>
  </si>
  <si>
    <t>доля сточных вод, не подвергающихся очистке, в общем объеме сточных вод, сбрасываемых в централизованные общесплавные или бытовые системы водоотведения</t>
  </si>
  <si>
    <t>Показатели надежности и бесперебойности водоотведения</t>
  </si>
  <si>
    <t>№    п/п</t>
  </si>
  <si>
    <t xml:space="preserve">Наименование показателей   </t>
  </si>
  <si>
    <t>Единицы измерения</t>
  </si>
  <si>
    <t>куб.м</t>
  </si>
  <si>
    <t xml:space="preserve">доля проб сточных вод, не соответствующих установленным нормативам допустимых сбросов, лимитам на сбросы, рассчитанная применительно к видам централизованных систем водоотведения раздельно для централизованной общесплавной (бытовой) и централизованной ливневой систем водоотведения </t>
  </si>
  <si>
    <t>Показатели производственной деятельности</t>
  </si>
  <si>
    <t>I</t>
  </si>
  <si>
    <t>ед.</t>
  </si>
  <si>
    <t>1</t>
  </si>
  <si>
    <t>2.2</t>
  </si>
  <si>
    <t>II</t>
  </si>
  <si>
    <t>км</t>
  </si>
  <si>
    <t>2</t>
  </si>
  <si>
    <t>тыс.куб.м</t>
  </si>
  <si>
    <t>Значение показателя</t>
  </si>
  <si>
    <t>объем сточных вод, не подвергшихся очистке</t>
  </si>
  <si>
    <t>общий объем сточных вод, сбрасываемых в централизованные общесплавные или бытовые системы водоотведения</t>
  </si>
  <si>
    <t>количество проб сточных вод, не соответствующих установленным нормативам допустимых сбросов, лимитам на сбросы</t>
  </si>
  <si>
    <t>общее количество проб сточных вод</t>
  </si>
  <si>
    <t>количество аварий и засоров на канализационных сетях</t>
  </si>
  <si>
    <t>протяженность канализационных сетей</t>
  </si>
  <si>
    <t>Раздел 1.  Паспорт производственной программы</t>
  </si>
  <si>
    <t>Наименование регулируемой организации</t>
  </si>
  <si>
    <t>Местонахождение регулируемой организации</t>
  </si>
  <si>
    <t>Наименование уполномоченного органа</t>
  </si>
  <si>
    <t>Комитет государственного регулирования цен и тарифов Чукотского автономного округа</t>
  </si>
  <si>
    <t>Местонахождение уполномоченного органа</t>
  </si>
  <si>
    <t>год</t>
  </si>
  <si>
    <t>1 полугодие</t>
  </si>
  <si>
    <t>2 полугодие</t>
  </si>
  <si>
    <t>Прием сточных вод</t>
  </si>
  <si>
    <t>1.1.</t>
  </si>
  <si>
    <t>Объем сточных вод, принятых у потребителей - всего, в том числе:</t>
  </si>
  <si>
    <t>1.1.1</t>
  </si>
  <si>
    <t>в пределах норматива по объему</t>
  </si>
  <si>
    <t>1.1.2</t>
  </si>
  <si>
    <t>сверх норматива по объему</t>
  </si>
  <si>
    <t>1.2.</t>
  </si>
  <si>
    <t>По категориям сточных вод:</t>
  </si>
  <si>
    <t>1.2.1</t>
  </si>
  <si>
    <t>жидких бытовых отходов</t>
  </si>
  <si>
    <t>1.2.2</t>
  </si>
  <si>
    <t>поверхностных сточных вод</t>
  </si>
  <si>
    <t>1.3.</t>
  </si>
  <si>
    <t>По категориям потребителей - всего, в том числе:</t>
  </si>
  <si>
    <t>1.3.1</t>
  </si>
  <si>
    <t>от собственных производств</t>
  </si>
  <si>
    <t>1.3.2</t>
  </si>
  <si>
    <t>неучтенный приток сточных вод</t>
  </si>
  <si>
    <t>1.3.3</t>
  </si>
  <si>
    <t>от потребителей, всего, в том числе:</t>
  </si>
  <si>
    <t>1.3.3.1</t>
  </si>
  <si>
    <t xml:space="preserve">  населения</t>
  </si>
  <si>
    <t xml:space="preserve">        городского</t>
  </si>
  <si>
    <t xml:space="preserve">        сельского</t>
  </si>
  <si>
    <t>1.3.3.2</t>
  </si>
  <si>
    <t xml:space="preserve">  бюджетных организаций</t>
  </si>
  <si>
    <t>1.3.3.3</t>
  </si>
  <si>
    <t xml:space="preserve">  прочих потребителей</t>
  </si>
  <si>
    <t>Объем транспортируемых сточных вод</t>
  </si>
  <si>
    <t>на собственные очистные сооружения</t>
  </si>
  <si>
    <t>другим организациям</t>
  </si>
  <si>
    <t>Объем сточных вод, поступивших на очистные сооружения</t>
  </si>
  <si>
    <t>объем сточных вод, прошедших очистку</t>
  </si>
  <si>
    <t>сбросы сточных вод в пределах нормативов и лимитов</t>
  </si>
  <si>
    <t>4.</t>
  </si>
  <si>
    <t>Объем обезвоженного осадка сточных вод</t>
  </si>
  <si>
    <t>5.</t>
  </si>
  <si>
    <t>Сброшенные воды без очистки</t>
  </si>
  <si>
    <t>Раздел 2. Баланс водоотведения</t>
  </si>
  <si>
    <t>Раздел 4. Объем финансовых потребностей, необходимых для реализации производственной программы</t>
  </si>
  <si>
    <t>III</t>
  </si>
  <si>
    <t>Показатели эффективности использования ресурсов</t>
  </si>
  <si>
    <t>удельный расход электрической энергии, потребляемой в технологическом процессе транспортировки сточных вод, на единицу объема транспортируемых сточных вод</t>
  </si>
  <si>
    <t>кВт.ч/ куб.м</t>
  </si>
  <si>
    <t>общее количество электрической энергии, потребляемой в технологическом процессе транспортировки сточных вод</t>
  </si>
  <si>
    <t>тыс.кВт.ч</t>
  </si>
  <si>
    <t>общий объем транспортируемых сточных вод</t>
  </si>
  <si>
    <t>6894000, Чукотский автономный округ, г.Певек, ул.Пугачева, 42/2</t>
  </si>
  <si>
    <t>участок Певек</t>
  </si>
  <si>
    <t>* План мероприятий, направленных на улучшение качества очистки сточных вод, организацией не представлен</t>
  </si>
  <si>
    <t>* План мероприятий по энергосбережению и повышению энергетической эффективности, организацией не представлен</t>
  </si>
  <si>
    <t>тыс. руб.</t>
  </si>
  <si>
    <t>Раздел 5. Плановые показатели надежности, качества, энергетической эффективности объектов централизованной системы водоотведения</t>
  </si>
  <si>
    <t>показатель надежности и бесперебойности централизованной системы водоотведения</t>
  </si>
  <si>
    <t>2024 год</t>
  </si>
  <si>
    <t xml:space="preserve">МП «ЧРКХ» </t>
  </si>
  <si>
    <t>№ 
п/п</t>
  </si>
  <si>
    <t>МП «ЧРКХ» в сфере водоотведения за 2024 год</t>
  </si>
  <si>
    <t>Руководитель организации</t>
  </si>
  <si>
    <t>(должность)</t>
  </si>
  <si>
    <t>(ФИО, подпись)</t>
  </si>
  <si>
    <t>2019 год</t>
  </si>
  <si>
    <t>2020 год</t>
  </si>
  <si>
    <t>2021 год</t>
  </si>
  <si>
    <t>2022 год</t>
  </si>
  <si>
    <t>план</t>
  </si>
  <si>
    <t>факт</t>
  </si>
  <si>
    <r>
      <t xml:space="preserve">Раздел 3. Мероприятия по ремонту объектов централизованной системы </t>
    </r>
    <r>
      <rPr>
        <b/>
        <sz val="12"/>
        <rFont val="Times New Roman"/>
        <family val="1"/>
        <charset val="204"/>
      </rPr>
      <t>водоотведения, мероприятия, направленные на улучшение качества очистки сточных вод, мероприятия по энергосбережению и повышению энергетической эффективности</t>
    </r>
  </si>
  <si>
    <r>
      <t>3.1. Мероприятия по ремонту объектов централизованной систе</t>
    </r>
    <r>
      <rPr>
        <b/>
        <sz val="12"/>
        <rFont val="Times New Roman"/>
        <family val="1"/>
        <charset val="204"/>
      </rPr>
      <t>мы водоотведения</t>
    </r>
  </si>
  <si>
    <t xml:space="preserve">ПЛАН </t>
  </si>
  <si>
    <t>ФАКТ</t>
  </si>
  <si>
    <t>Отклонение (- не использовано, + перерасход)</t>
  </si>
  <si>
    <t>Причины отклонения</t>
  </si>
  <si>
    <t>Срок реализации мероприятия, лет</t>
  </si>
  <si>
    <t>Средства на реализацию мероприятия, тыс.руб.</t>
  </si>
  <si>
    <t>Замена участка сети канализации от КК 75 до КК 57  в г. Певек</t>
  </si>
  <si>
    <t>Мероприятия по ремонтным работам на объектах централизованной системы водоотведения не выполнялись  на основании полученного письма от Первого заместителя Губернатора Чукотского АО,  № 11-08/34 от 05.03.2019 года (Средства на ремонтные работы сфокусировать только для обеспечения безаварийной работы за счет имеющихся запасов)</t>
  </si>
  <si>
    <t>Замена участка сети канализации от КК 22 до КК 2 в г. Певек</t>
  </si>
  <si>
    <t>Замена участка сети канализации от КК 229 до КК 235 в г. Певек</t>
  </si>
  <si>
    <t>Замена участка сети ТВС от ТВК 34  магистрали Юг 6 до ввода в жилой дом Пугачева 50</t>
  </si>
  <si>
    <t>Замена участка сети ТВС от ТВК 35  магистрали Юг 6 до ввода в жилой дом Пугачева 52</t>
  </si>
  <si>
    <t>6.</t>
  </si>
  <si>
    <t>Ремонт сетей канализации</t>
  </si>
  <si>
    <t>7.</t>
  </si>
  <si>
    <t>мероприятия не выполнены в связи с проводимыми в 2021 году работами по реализации проекта по строительству объекта "Инженерные сети тепло-водоснабжения и водоотведения (канализации) в г.Певек" предусматривающего полную замену сетей инженерно-технического обеспечения г.Певек на период 2020-2021гг. (письмо МП "ЧРКХ" от 29.04.22 № ОбщИсх-872/4)</t>
  </si>
  <si>
    <t>8.</t>
  </si>
  <si>
    <t>мероприятия не выполнены в связи с проводимыми в 2022 году работами по реализации проекта по строительству объекта "Инженерные сети тепло-водоснабжения и водоотведения (канализации) в г.Певек" (письмо МП "ЧРКХ" от 28.04.23 № Отиз-802/4)</t>
  </si>
  <si>
    <t>3.2. Мероприятия, направленные на улучшение качества очистки сточных вод*</t>
  </si>
  <si>
    <t>3.3. Мероприятия по энергосбережению и повышению энергетической эффективности*</t>
  </si>
  <si>
    <t>Отклонение</t>
  </si>
  <si>
    <t>Выжанов Е. А.</t>
  </si>
  <si>
    <t>ОТЧЕТ ОБ ИСПОЛНЕНИИ ПРОИЗВОДСТВЕННОЙ ПРОГРАММЫ</t>
  </si>
  <si>
    <t>689000, Чукотский автономный округ, г. Анадырь, ул. Отке, д.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</si>
</sst>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0"/>
  </numFmts>
  <fonts count="21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color indexed="6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9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9" fillId="0" borderId="0"/>
    <xf numFmtId="9" fontId="8" fillId="0" borderId="0" applyFont="0" applyFill="0" applyBorder="0" applyAlignment="0" applyProtection="0"/>
  </cellStyleXfs>
  <cellXfs count="197">
    <xf numFmtId="0" fontId="0" fillId="0" borderId="0" xfId="0"/>
    <xf numFmtId="0" fontId="7" fillId="0" borderId="0" xfId="0" applyFont="1"/>
    <xf numFmtId="0" fontId="5" fillId="0" borderId="3" xfId="5" applyFont="1" applyBorder="1" applyAlignment="1">
      <alignment horizontal="left" vertical="top" wrapText="1"/>
    </xf>
    <xf numFmtId="0" fontId="11" fillId="0" borderId="0" xfId="4" applyFont="1"/>
    <xf numFmtId="0" fontId="5" fillId="0" borderId="1" xfId="4" applyFont="1" applyBorder="1" applyAlignment="1">
      <alignment horizontal="left" vertical="center" wrapText="1"/>
    </xf>
    <xf numFmtId="0" fontId="1" fillId="0" borderId="1" xfId="2" applyFont="1" applyBorder="1" applyAlignment="1">
      <alignment horizontal="left" vertical="center"/>
    </xf>
    <xf numFmtId="0" fontId="5" fillId="0" borderId="0" xfId="4" applyFont="1"/>
    <xf numFmtId="0" fontId="1" fillId="0" borderId="1" xfId="2" applyFont="1" applyBorder="1" applyAlignment="1">
      <alignment horizontal="left" vertical="center" wrapText="1"/>
    </xf>
    <xf numFmtId="0" fontId="5" fillId="0" borderId="0" xfId="4" applyFont="1" applyAlignment="1">
      <alignment horizontal="left" vertical="center" wrapText="1"/>
    </xf>
    <xf numFmtId="0" fontId="1" fillId="0" borderId="0" xfId="2" applyFont="1" applyAlignment="1">
      <alignment horizontal="left" vertical="center"/>
    </xf>
    <xf numFmtId="0" fontId="6" fillId="0" borderId="0" xfId="4" applyFont="1"/>
    <xf numFmtId="0" fontId="1" fillId="0" borderId="0" xfId="2" applyFont="1" applyAlignment="1">
      <alignment horizontal="left"/>
    </xf>
    <xf numFmtId="0" fontId="6" fillId="0" borderId="0" xfId="4" applyFont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0" xfId="4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5" fillId="0" borderId="0" xfId="4" applyFont="1" applyAlignment="1">
      <alignment horizontal="center" vertical="center"/>
    </xf>
    <xf numFmtId="0" fontId="1" fillId="0" borderId="0" xfId="0" applyFont="1"/>
    <xf numFmtId="49" fontId="5" fillId="0" borderId="23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top" wrapText="1"/>
    </xf>
    <xf numFmtId="0" fontId="5" fillId="0" borderId="28" xfId="0" applyFont="1" applyBorder="1" applyAlignment="1">
      <alignment horizontal="center" vertical="center" wrapText="1"/>
    </xf>
    <xf numFmtId="164" fontId="5" fillId="0" borderId="18" xfId="0" applyNumberFormat="1" applyFont="1" applyBorder="1" applyAlignment="1">
      <alignment horizontal="center" vertical="center" wrapText="1"/>
    </xf>
    <xf numFmtId="49" fontId="5" fillId="0" borderId="26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5" fillId="0" borderId="29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49" fontId="5" fillId="0" borderId="24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6" fillId="0" borderId="7" xfId="5" applyFont="1" applyBorder="1" applyAlignment="1">
      <alignment horizontal="left" vertical="top" wrapText="1"/>
    </xf>
    <xf numFmtId="0" fontId="16" fillId="0" borderId="7" xfId="5" applyFont="1" applyBorder="1" applyAlignment="1">
      <alignment horizontal="center" vertical="center" wrapText="1"/>
    </xf>
    <xf numFmtId="164" fontId="16" fillId="0" borderId="7" xfId="5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16" fillId="0" borderId="3" xfId="5" applyFont="1" applyBorder="1" applyAlignment="1">
      <alignment horizontal="left" vertical="top" wrapText="1"/>
    </xf>
    <xf numFmtId="0" fontId="16" fillId="0" borderId="3" xfId="5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16" fillId="0" borderId="2" xfId="5" applyFont="1" applyBorder="1" applyAlignment="1">
      <alignment horizontal="left" vertical="top" wrapText="1"/>
    </xf>
    <xf numFmtId="0" fontId="16" fillId="0" borderId="2" xfId="5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5" applyFont="1" applyBorder="1" applyAlignment="1">
      <alignment horizontal="left" vertical="top" wrapText="1"/>
    </xf>
    <xf numFmtId="0" fontId="5" fillId="0" borderId="30" xfId="0" applyFont="1" applyBorder="1" applyAlignment="1">
      <alignment horizontal="center" vertical="center" wrapText="1"/>
    </xf>
    <xf numFmtId="166" fontId="1" fillId="0" borderId="7" xfId="0" applyNumberFormat="1" applyFont="1" applyBorder="1" applyAlignment="1">
      <alignment horizontal="center" vertical="center" wrapText="1"/>
    </xf>
    <xf numFmtId="0" fontId="5" fillId="0" borderId="2" xfId="5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/>
    </xf>
    <xf numFmtId="0" fontId="1" fillId="0" borderId="1" xfId="2" applyFont="1" applyBorder="1" applyAlignment="1">
      <alignment horizontal="center" vertical="center"/>
    </xf>
    <xf numFmtId="166" fontId="5" fillId="0" borderId="7" xfId="0" applyNumberFormat="1" applyFont="1" applyBorder="1" applyAlignment="1">
      <alignment horizontal="center" vertical="center" wrapText="1"/>
    </xf>
    <xf numFmtId="2" fontId="16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" fillId="0" borderId="1" xfId="2" applyFont="1" applyBorder="1" applyAlignment="1">
      <alignment vertical="center" wrapText="1"/>
    </xf>
    <xf numFmtId="165" fontId="1" fillId="0" borderId="6" xfId="2" applyNumberFormat="1" applyFont="1" applyBorder="1" applyAlignment="1">
      <alignment vertical="center" wrapText="1"/>
    </xf>
    <xf numFmtId="165" fontId="1" fillId="2" borderId="20" xfId="2" applyNumberFormat="1" applyFont="1" applyFill="1" applyBorder="1" applyAlignment="1">
      <alignment horizontal="center" vertical="center" wrapText="1"/>
    </xf>
    <xf numFmtId="165" fontId="1" fillId="0" borderId="21" xfId="2" applyNumberFormat="1" applyFont="1" applyBorder="1" applyAlignment="1">
      <alignment vertical="center" wrapText="1"/>
    </xf>
    <xf numFmtId="0" fontId="18" fillId="0" borderId="1" xfId="0" applyFont="1" applyBorder="1"/>
    <xf numFmtId="164" fontId="1" fillId="0" borderId="6" xfId="2" applyNumberFormat="1" applyFont="1" applyBorder="1" applyAlignment="1">
      <alignment vertical="center" wrapText="1"/>
    </xf>
    <xf numFmtId="164" fontId="1" fillId="2" borderId="20" xfId="2" applyNumberFormat="1" applyFont="1" applyFill="1" applyBorder="1" applyAlignment="1">
      <alignment horizontal="center" vertical="center" wrapText="1"/>
    </xf>
    <xf numFmtId="164" fontId="1" fillId="0" borderId="21" xfId="2" applyNumberFormat="1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5" fontId="1" fillId="0" borderId="25" xfId="2" applyNumberFormat="1" applyFont="1" applyBorder="1" applyAlignment="1">
      <alignment vertical="center" wrapText="1"/>
    </xf>
    <xf numFmtId="165" fontId="1" fillId="0" borderId="32" xfId="2" applyNumberFormat="1" applyFont="1" applyBorder="1" applyAlignment="1">
      <alignment vertical="center" wrapText="1"/>
    </xf>
    <xf numFmtId="0" fontId="1" fillId="0" borderId="2" xfId="2" applyFont="1" applyBorder="1" applyAlignment="1">
      <alignment horizontal="center" vertical="center" wrapText="1"/>
    </xf>
    <xf numFmtId="0" fontId="7" fillId="0" borderId="1" xfId="0" applyFont="1" applyBorder="1"/>
    <xf numFmtId="165" fontId="1" fillId="2" borderId="6" xfId="2" applyNumberFormat="1" applyFont="1" applyFill="1" applyBorder="1" applyAlignment="1">
      <alignment horizontal="center" vertical="center" wrapText="1"/>
    </xf>
    <xf numFmtId="165" fontId="1" fillId="2" borderId="21" xfId="2" applyNumberFormat="1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wrapText="1"/>
    </xf>
    <xf numFmtId="0" fontId="5" fillId="0" borderId="1" xfId="0" applyFont="1" applyBorder="1"/>
    <xf numFmtId="0" fontId="5" fillId="0" borderId="6" xfId="0" applyFont="1" applyBorder="1"/>
    <xf numFmtId="0" fontId="5" fillId="0" borderId="20" xfId="0" applyFont="1" applyBorder="1"/>
    <xf numFmtId="164" fontId="1" fillId="0" borderId="1" xfId="0" applyNumberFormat="1" applyFont="1" applyBorder="1" applyAlignment="1">
      <alignment horizontal="center"/>
    </xf>
    <xf numFmtId="0" fontId="7" fillId="0" borderId="21" xfId="0" applyFont="1" applyBorder="1"/>
    <xf numFmtId="0" fontId="1" fillId="0" borderId="0" xfId="2" applyFont="1" applyAlignment="1">
      <alignment horizontal="left" wrapText="1"/>
    </xf>
    <xf numFmtId="0" fontId="1" fillId="0" borderId="1" xfId="2" applyFont="1" applyBorder="1" applyAlignment="1">
      <alignment vertical="center"/>
    </xf>
    <xf numFmtId="0" fontId="1" fillId="0" borderId="0" xfId="2" applyFont="1"/>
    <xf numFmtId="0" fontId="1" fillId="0" borderId="0" xfId="2" applyFont="1" applyAlignment="1">
      <alignment horizontal="center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165" fontId="1" fillId="0" borderId="1" xfId="2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64" fontId="5" fillId="0" borderId="7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5" fillId="0" borderId="3" xfId="5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 wrapText="1"/>
    </xf>
    <xf numFmtId="164" fontId="5" fillId="0" borderId="31" xfId="0" applyNumberFormat="1" applyFont="1" applyBorder="1" applyAlignment="1">
      <alignment horizontal="center" vertical="center" wrapText="1"/>
    </xf>
    <xf numFmtId="0" fontId="7" fillId="0" borderId="20" xfId="0" applyFont="1" applyBorder="1"/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7" xfId="5" applyNumberFormat="1" applyFont="1" applyBorder="1" applyAlignment="1">
      <alignment horizontal="center" vertical="center" wrapText="1"/>
    </xf>
    <xf numFmtId="164" fontId="5" fillId="0" borderId="32" xfId="0" applyNumberFormat="1" applyFont="1" applyBorder="1" applyAlignment="1">
      <alignment horizontal="center" vertical="center" wrapText="1"/>
    </xf>
    <xf numFmtId="166" fontId="1" fillId="0" borderId="18" xfId="0" applyNumberFormat="1" applyFont="1" applyBorder="1" applyAlignment="1">
      <alignment horizontal="center" vertical="center" wrapText="1"/>
    </xf>
    <xf numFmtId="164" fontId="16" fillId="0" borderId="18" xfId="5" applyNumberFormat="1" applyFont="1" applyBorder="1" applyAlignment="1">
      <alignment horizontal="center" vertical="center" wrapText="1"/>
    </xf>
    <xf numFmtId="0" fontId="5" fillId="0" borderId="5" xfId="4" applyFont="1" applyBorder="1" applyAlignment="1">
      <alignment horizontal="center"/>
    </xf>
    <xf numFmtId="0" fontId="20" fillId="0" borderId="0" xfId="4" applyFont="1" applyAlignment="1">
      <alignment horizontal="center"/>
    </xf>
    <xf numFmtId="0" fontId="13" fillId="0" borderId="0" xfId="2" applyFont="1" applyAlignment="1">
      <alignment horizontal="center" vertical="center" wrapText="1"/>
    </xf>
    <xf numFmtId="0" fontId="10" fillId="0" borderId="5" xfId="0" applyFont="1" applyBorder="1"/>
    <xf numFmtId="0" fontId="7" fillId="0" borderId="6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49" fontId="13" fillId="0" borderId="7" xfId="0" applyNumberFormat="1" applyFont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left" vertical="top" wrapText="1"/>
    </xf>
    <xf numFmtId="164" fontId="7" fillId="0" borderId="7" xfId="0" applyNumberFormat="1" applyFont="1" applyBorder="1" applyAlignment="1">
      <alignment horizontal="center" vertical="center" wrapText="1"/>
    </xf>
    <xf numFmtId="165" fontId="7" fillId="0" borderId="10" xfId="0" applyNumberFormat="1" applyFont="1" applyBorder="1" applyAlignment="1">
      <alignment horizontal="center" vertical="center" wrapText="1"/>
    </xf>
    <xf numFmtId="165" fontId="7" fillId="0" borderId="8" xfId="0" applyNumberFormat="1" applyFont="1" applyBorder="1" applyAlignment="1">
      <alignment horizontal="center" vertical="top" wrapText="1"/>
    </xf>
    <xf numFmtId="165" fontId="7" fillId="0" borderId="9" xfId="0" applyNumberFormat="1" applyFont="1" applyBorder="1" applyAlignment="1">
      <alignment horizontal="center" vertical="top" wrapText="1"/>
    </xf>
    <xf numFmtId="165" fontId="7" fillId="0" borderId="10" xfId="0" applyNumberFormat="1" applyFont="1" applyBorder="1" applyAlignment="1">
      <alignment horizontal="center" vertical="top" wrapText="1"/>
    </xf>
    <xf numFmtId="165" fontId="13" fillId="0" borderId="13" xfId="0" applyNumberFormat="1" applyFont="1" applyBorder="1" applyAlignment="1">
      <alignment horizontal="center" vertical="center" wrapText="1"/>
    </xf>
    <xf numFmtId="165" fontId="13" fillId="0" borderId="11" xfId="0" applyNumberFormat="1" applyFont="1" applyBorder="1" applyAlignment="1">
      <alignment horizontal="center" vertical="center" wrapText="1"/>
    </xf>
    <xf numFmtId="165" fontId="13" fillId="0" borderId="12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left" vertical="top" wrapText="1"/>
    </xf>
    <xf numFmtId="165" fontId="7" fillId="0" borderId="13" xfId="0" applyNumberFormat="1" applyFont="1" applyBorder="1" applyAlignment="1">
      <alignment horizontal="center" vertical="center" wrapText="1"/>
    </xf>
    <xf numFmtId="165" fontId="7" fillId="0" borderId="14" xfId="0" applyNumberFormat="1" applyFont="1" applyBorder="1" applyAlignment="1">
      <alignment horizontal="center" vertical="center" wrapText="1"/>
    </xf>
    <xf numFmtId="165" fontId="7" fillId="0" borderId="15" xfId="0" applyNumberFormat="1" applyFont="1" applyBorder="1" applyAlignment="1">
      <alignment horizontal="center" vertical="center" wrapText="1"/>
    </xf>
    <xf numFmtId="165" fontId="7" fillId="0" borderId="11" xfId="0" applyNumberFormat="1" applyFont="1" applyBorder="1" applyAlignment="1">
      <alignment horizontal="center" vertical="center" wrapText="1"/>
    </xf>
    <xf numFmtId="165" fontId="7" fillId="0" borderId="12" xfId="0" applyNumberFormat="1" applyFont="1" applyBorder="1" applyAlignment="1">
      <alignment horizontal="center" vertical="center" wrapText="1"/>
    </xf>
    <xf numFmtId="165" fontId="13" fillId="0" borderId="10" xfId="0" applyNumberFormat="1" applyFont="1" applyBorder="1" applyAlignment="1">
      <alignment horizontal="center" vertical="center" wrapText="1"/>
    </xf>
    <xf numFmtId="165" fontId="13" fillId="0" borderId="14" xfId="0" applyNumberFormat="1" applyFont="1" applyBorder="1" applyAlignment="1">
      <alignment horizontal="center" vertical="center" wrapText="1"/>
    </xf>
    <xf numFmtId="165" fontId="13" fillId="0" borderId="15" xfId="0" applyNumberFormat="1" applyFont="1" applyBorder="1" applyAlignment="1">
      <alignment horizontal="center" vertical="center" wrapText="1"/>
    </xf>
    <xf numFmtId="164" fontId="14" fillId="0" borderId="7" xfId="0" applyNumberFormat="1" applyFont="1" applyBorder="1" applyAlignment="1">
      <alignment horizontal="left" vertical="top" wrapText="1"/>
    </xf>
    <xf numFmtId="164" fontId="7" fillId="0" borderId="7" xfId="0" applyNumberFormat="1" applyFont="1" applyBorder="1" applyAlignment="1">
      <alignment horizontal="left" vertical="center" wrapText="1"/>
    </xf>
    <xf numFmtId="164" fontId="13" fillId="0" borderId="7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left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5" fontId="13" fillId="0" borderId="31" xfId="0" applyNumberFormat="1" applyFont="1" applyBorder="1" applyAlignment="1">
      <alignment horizontal="center" vertical="center" wrapText="1"/>
    </xf>
    <xf numFmtId="165" fontId="13" fillId="0" borderId="27" xfId="0" applyNumberFormat="1" applyFont="1" applyBorder="1" applyAlignment="1">
      <alignment horizontal="center" vertical="center" wrapText="1"/>
    </xf>
    <xf numFmtId="165" fontId="13" fillId="0" borderId="16" xfId="0" applyNumberFormat="1" applyFont="1" applyBorder="1" applyAlignment="1">
      <alignment horizontal="center" vertical="center" wrapText="1"/>
    </xf>
    <xf numFmtId="164" fontId="7" fillId="0" borderId="0" xfId="0" applyNumberFormat="1" applyFont="1"/>
    <xf numFmtId="166" fontId="7" fillId="0" borderId="0" xfId="0" applyNumberFormat="1" applyFont="1"/>
    <xf numFmtId="165" fontId="1" fillId="0" borderId="1" xfId="0" applyNumberFormat="1" applyFont="1" applyBorder="1" applyAlignment="1">
      <alignment horizontal="center" vertical="center"/>
    </xf>
    <xf numFmtId="0" fontId="12" fillId="0" borderId="0" xfId="2" applyFont="1" applyAlignment="1">
      <alignment horizontal="center" wrapText="1"/>
    </xf>
    <xf numFmtId="0" fontId="15" fillId="0" borderId="0" xfId="2" applyFont="1" applyAlignment="1">
      <alignment horizontal="center"/>
    </xf>
    <xf numFmtId="0" fontId="2" fillId="0" borderId="5" xfId="2" applyFont="1" applyBorder="1" applyAlignment="1">
      <alignment horizontal="left" vertical="center" wrapText="1"/>
    </xf>
    <xf numFmtId="0" fontId="6" fillId="0" borderId="0" xfId="4" applyFont="1" applyAlignment="1">
      <alignment horizontal="center"/>
    </xf>
    <xf numFmtId="0" fontId="7" fillId="0" borderId="17" xfId="0" applyFont="1" applyBorder="1" applyAlignment="1">
      <alignment horizontal="center" vertical="center" wrapText="1" shrinkToFit="1"/>
    </xf>
    <xf numFmtId="0" fontId="7" fillId="0" borderId="19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 shrinkToFit="1"/>
    </xf>
    <xf numFmtId="0" fontId="7" fillId="0" borderId="20" xfId="0" applyFont="1" applyBorder="1" applyAlignment="1">
      <alignment horizontal="center" vertical="center" wrapText="1" shrinkToFit="1"/>
    </xf>
    <xf numFmtId="0" fontId="7" fillId="0" borderId="21" xfId="0" applyFont="1" applyBorder="1" applyAlignment="1">
      <alignment horizontal="center" vertical="center" wrapText="1" shrinkToFit="1"/>
    </xf>
    <xf numFmtId="0" fontId="1" fillId="0" borderId="22" xfId="2" applyFont="1" applyBorder="1" applyAlignment="1">
      <alignment horizontal="left" wrapText="1"/>
    </xf>
    <xf numFmtId="0" fontId="1" fillId="0" borderId="1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20" xfId="2" applyFont="1" applyBorder="1" applyAlignment="1">
      <alignment horizontal="center" vertical="center" wrapText="1"/>
    </xf>
    <xf numFmtId="0" fontId="1" fillId="0" borderId="21" xfId="2" applyFont="1" applyBorder="1" applyAlignment="1">
      <alignment horizontal="center" vertical="center" wrapText="1"/>
    </xf>
    <xf numFmtId="165" fontId="1" fillId="0" borderId="1" xfId="2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" fillId="0" borderId="6" xfId="2" applyFont="1" applyBorder="1" applyAlignment="1">
      <alignment horizontal="left" vertical="center" wrapText="1"/>
    </xf>
    <xf numFmtId="0" fontId="1" fillId="0" borderId="20" xfId="2" applyFont="1" applyBorder="1" applyAlignment="1">
      <alignment horizontal="left" vertical="center" wrapText="1"/>
    </xf>
    <xf numFmtId="0" fontId="1" fillId="0" borderId="21" xfId="2" applyFont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6" fillId="0" borderId="0" xfId="0" applyFont="1" applyAlignment="1">
      <alignment horizontal="left" vertical="center" wrapText="1"/>
    </xf>
    <xf numFmtId="0" fontId="1" fillId="0" borderId="17" xfId="2" applyFont="1" applyBorder="1" applyAlignment="1">
      <alignment horizontal="center" vertical="center" wrapText="1"/>
    </xf>
    <xf numFmtId="0" fontId="1" fillId="0" borderId="2" xfId="2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165" fontId="1" fillId="0" borderId="20" xfId="2" applyNumberFormat="1" applyFont="1" applyBorder="1" applyAlignment="1">
      <alignment horizontal="center" vertical="center" wrapText="1"/>
    </xf>
    <xf numFmtId="165" fontId="1" fillId="0" borderId="21" xfId="2" applyNumberFormat="1" applyFont="1" applyBorder="1" applyAlignment="1">
      <alignment horizontal="center" vertical="center" wrapText="1"/>
    </xf>
    <xf numFmtId="164" fontId="1" fillId="0" borderId="20" xfId="2" applyNumberFormat="1" applyFont="1" applyBorder="1" applyAlignment="1">
      <alignment horizontal="center" vertical="center" wrapText="1"/>
    </xf>
    <xf numFmtId="164" fontId="1" fillId="0" borderId="21" xfId="2" applyNumberFormat="1" applyFont="1" applyBorder="1" applyAlignment="1">
      <alignment horizontal="center" vertical="center" wrapText="1"/>
    </xf>
    <xf numFmtId="0" fontId="1" fillId="0" borderId="19" xfId="2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7" fillId="0" borderId="6" xfId="5" applyFont="1" applyBorder="1" applyAlignment="1">
      <alignment horizontal="left" vertical="center" wrapText="1"/>
    </xf>
    <xf numFmtId="0" fontId="17" fillId="0" borderId="20" xfId="5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6" xfId="5" applyFont="1" applyBorder="1" applyAlignment="1">
      <alignment horizontal="left" vertical="center" wrapText="1"/>
    </xf>
    <xf numFmtId="0" fontId="6" fillId="0" borderId="20" xfId="5" applyFont="1" applyBorder="1" applyAlignment="1">
      <alignment horizontal="left" vertical="center" wrapText="1"/>
    </xf>
  </cellXfs>
  <cellStyles count="9">
    <cellStyle name="Обычный" xfId="0" builtinId="0"/>
    <cellStyle name="Обычный 2" xfId="1" xr:uid="{00000000-0005-0000-0000-000001000000}"/>
    <cellStyle name="Обычный 2_ООО Тепловая компания (печора)" xfId="2" xr:uid="{00000000-0005-0000-0000-000002000000}"/>
    <cellStyle name="Обычный 3" xfId="6" xr:uid="{B32A98A6-CA57-493C-A344-2BF5D53C4B37}"/>
    <cellStyle name="Обычный 5" xfId="3" xr:uid="{00000000-0005-0000-0000-000003000000}"/>
    <cellStyle name="Обычный 8" xfId="7" xr:uid="{841D575E-0C18-4127-A155-FEFF75A164EC}"/>
    <cellStyle name="Обычный_PP_PitWater" xfId="4" xr:uid="{00000000-0005-0000-0000-000004000000}"/>
    <cellStyle name="Процентный 4" xfId="8" xr:uid="{C5673C3C-3B00-48EA-833D-394BA5044165}"/>
    <cellStyle name="Стиль 1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C27"/>
  <sheetViews>
    <sheetView zoomScaleNormal="100" workbookViewId="0">
      <selection activeCell="B9" sqref="B9"/>
    </sheetView>
  </sheetViews>
  <sheetFormatPr defaultColWidth="9.140625" defaultRowHeight="15.75" x14ac:dyDescent="0.25"/>
  <cols>
    <col min="1" max="1" width="51.28515625" style="6" customWidth="1"/>
    <col min="2" max="2" width="64.85546875" style="6" customWidth="1"/>
    <col min="3" max="3" width="7" style="6" customWidth="1"/>
    <col min="4" max="4" width="6.7109375" style="6" customWidth="1"/>
    <col min="5" max="16384" width="9.140625" style="6"/>
  </cols>
  <sheetData>
    <row r="1" spans="1:2" s="3" customFormat="1" ht="18.75" x14ac:dyDescent="0.3">
      <c r="A1" s="145" t="s">
        <v>142</v>
      </c>
      <c r="B1" s="145"/>
    </row>
    <row r="2" spans="1:2" s="3" customFormat="1" ht="18.75" x14ac:dyDescent="0.3">
      <c r="A2" s="142" t="s">
        <v>108</v>
      </c>
      <c r="B2" s="142"/>
    </row>
    <row r="3" spans="1:2" s="3" customFormat="1" ht="19.5" customHeight="1" x14ac:dyDescent="0.3">
      <c r="A3" s="143"/>
      <c r="B3" s="143"/>
    </row>
    <row r="4" spans="1:2" s="3" customFormat="1" ht="18.75" customHeight="1" x14ac:dyDescent="0.3">
      <c r="A4" s="144" t="s">
        <v>41</v>
      </c>
      <c r="B4" s="144"/>
    </row>
    <row r="5" spans="1:2" ht="27" customHeight="1" x14ac:dyDescent="0.25">
      <c r="A5" s="4" t="s">
        <v>42</v>
      </c>
      <c r="B5" s="5" t="s">
        <v>106</v>
      </c>
    </row>
    <row r="6" spans="1:2" ht="36" customHeight="1" x14ac:dyDescent="0.25">
      <c r="A6" s="4" t="s">
        <v>43</v>
      </c>
      <c r="B6" s="7" t="s">
        <v>98</v>
      </c>
    </row>
    <row r="7" spans="1:2" ht="38.25" customHeight="1" x14ac:dyDescent="0.25">
      <c r="A7" s="4" t="s">
        <v>44</v>
      </c>
      <c r="B7" s="7" t="s">
        <v>45</v>
      </c>
    </row>
    <row r="8" spans="1:2" ht="27.75" customHeight="1" x14ac:dyDescent="0.25">
      <c r="A8" s="4" t="s">
        <v>46</v>
      </c>
      <c r="B8" s="5" t="s">
        <v>143</v>
      </c>
    </row>
    <row r="9" spans="1:2" s="10" customFormat="1" ht="21.75" customHeight="1" x14ac:dyDescent="0.25">
      <c r="A9" s="8"/>
      <c r="B9" s="9"/>
    </row>
    <row r="10" spans="1:2" ht="29.25" customHeight="1" x14ac:dyDescent="0.25">
      <c r="A10" s="17"/>
      <c r="B10" s="18"/>
    </row>
    <row r="11" spans="1:2" x14ac:dyDescent="0.25">
      <c r="B11" s="14"/>
    </row>
    <row r="12" spans="1:2" x14ac:dyDescent="0.25">
      <c r="A12" s="104" t="s">
        <v>109</v>
      </c>
      <c r="B12" s="104" t="s">
        <v>141</v>
      </c>
    </row>
    <row r="13" spans="1:2" x14ac:dyDescent="0.25">
      <c r="A13" s="105" t="s">
        <v>110</v>
      </c>
      <c r="B13" s="105" t="s">
        <v>111</v>
      </c>
    </row>
    <row r="20" spans="1:3" x14ac:dyDescent="0.25">
      <c r="C20" s="11"/>
    </row>
    <row r="22" spans="1:3" x14ac:dyDescent="0.25">
      <c r="C22" s="12"/>
    </row>
    <row r="25" spans="1:3" s="10" customFormat="1" x14ac:dyDescent="0.25">
      <c r="A25" s="6"/>
      <c r="B25" s="6"/>
      <c r="C25" s="6"/>
    </row>
    <row r="26" spans="1:3" ht="15" customHeight="1" x14ac:dyDescent="0.25"/>
    <row r="27" spans="1:3" ht="31.5" customHeight="1" x14ac:dyDescent="0.25"/>
  </sheetData>
  <mergeCells count="4">
    <mergeCell ref="A2:B2"/>
    <mergeCell ref="A3:B3"/>
    <mergeCell ref="A4:B4"/>
    <mergeCell ref="A1:B1"/>
  </mergeCells>
  <printOptions horizontalCentered="1"/>
  <pageMargins left="1.1811023622047245" right="0.39370078740157483" top="0.39370078740157483" bottom="0.39370078740157483" header="0.51181102362204722" footer="0.5118110236220472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  <pageSetUpPr fitToPage="1"/>
  </sheetPr>
  <dimension ref="A1:G40"/>
  <sheetViews>
    <sheetView topLeftCell="A4" zoomScale="80" zoomScaleNormal="80" workbookViewId="0">
      <selection activeCell="G20" sqref="G20"/>
    </sheetView>
  </sheetViews>
  <sheetFormatPr defaultColWidth="9.140625" defaultRowHeight="15" x14ac:dyDescent="0.25"/>
  <cols>
    <col min="1" max="1" width="6.85546875" style="1" customWidth="1"/>
    <col min="2" max="2" width="43.85546875" style="1" customWidth="1"/>
    <col min="3" max="4" width="10.5703125" style="1" customWidth="1"/>
    <col min="5" max="7" width="12.28515625" style="1" customWidth="1"/>
    <col min="8" max="16384" width="9.140625" style="1"/>
  </cols>
  <sheetData>
    <row r="1" spans="1:7" ht="19.5" customHeight="1" x14ac:dyDescent="0.3">
      <c r="A1" s="107" t="s">
        <v>89</v>
      </c>
      <c r="B1" s="106"/>
      <c r="C1" s="106"/>
      <c r="D1" s="106"/>
      <c r="E1" s="106"/>
      <c r="F1" s="106"/>
      <c r="G1" s="106"/>
    </row>
    <row r="2" spans="1:7" ht="21" customHeight="1" x14ac:dyDescent="0.25">
      <c r="A2" s="146" t="s">
        <v>20</v>
      </c>
      <c r="B2" s="146" t="s">
        <v>21</v>
      </c>
      <c r="C2" s="146" t="s">
        <v>22</v>
      </c>
      <c r="D2" s="152" t="s">
        <v>25</v>
      </c>
      <c r="E2" s="152"/>
      <c r="F2" s="152"/>
      <c r="G2" s="152"/>
    </row>
    <row r="3" spans="1:7" ht="21" customHeight="1" x14ac:dyDescent="0.25">
      <c r="A3" s="147"/>
      <c r="B3" s="147"/>
      <c r="C3" s="147"/>
      <c r="D3" s="153" t="s">
        <v>99</v>
      </c>
      <c r="E3" s="153"/>
      <c r="F3" s="153"/>
      <c r="G3" s="153"/>
    </row>
    <row r="4" spans="1:7" ht="17.25" customHeight="1" x14ac:dyDescent="0.25">
      <c r="A4" s="147"/>
      <c r="B4" s="147"/>
      <c r="C4" s="147"/>
      <c r="D4" s="154" t="s">
        <v>105</v>
      </c>
      <c r="E4" s="155"/>
      <c r="F4" s="155"/>
      <c r="G4" s="156"/>
    </row>
    <row r="5" spans="1:7" ht="18.75" customHeight="1" x14ac:dyDescent="0.25">
      <c r="A5" s="147"/>
      <c r="B5" s="147"/>
      <c r="C5" s="147"/>
      <c r="D5" s="58" t="s">
        <v>116</v>
      </c>
      <c r="E5" s="149" t="s">
        <v>117</v>
      </c>
      <c r="F5" s="150"/>
      <c r="G5" s="151"/>
    </row>
    <row r="6" spans="1:7" ht="17.25" customHeight="1" x14ac:dyDescent="0.25">
      <c r="A6" s="148"/>
      <c r="B6" s="148"/>
      <c r="C6" s="148"/>
      <c r="D6" s="58" t="s">
        <v>47</v>
      </c>
      <c r="E6" s="58" t="s">
        <v>48</v>
      </c>
      <c r="F6" s="58" t="s">
        <v>49</v>
      </c>
      <c r="G6" s="58" t="s">
        <v>47</v>
      </c>
    </row>
    <row r="7" spans="1:7" x14ac:dyDescent="0.25">
      <c r="A7" s="108">
        <v>1</v>
      </c>
      <c r="B7" s="108">
        <f>A7+1</f>
        <v>2</v>
      </c>
      <c r="C7" s="108">
        <f t="shared" ref="C7" si="0">B7+1</f>
        <v>3</v>
      </c>
      <c r="D7" s="108"/>
      <c r="E7" s="108">
        <f t="shared" ref="E7" si="1">C7+1</f>
        <v>4</v>
      </c>
      <c r="F7" s="108">
        <f t="shared" ref="F7" si="2">E7+1</f>
        <v>5</v>
      </c>
      <c r="G7" s="109">
        <f t="shared" ref="G7" si="3">F7+1</f>
        <v>6</v>
      </c>
    </row>
    <row r="8" spans="1:7" ht="18.75" customHeight="1" x14ac:dyDescent="0.25">
      <c r="A8" s="110" t="s">
        <v>2</v>
      </c>
      <c r="B8" s="111" t="s">
        <v>50</v>
      </c>
      <c r="C8" s="112" t="s">
        <v>23</v>
      </c>
      <c r="D8" s="113"/>
      <c r="E8" s="114"/>
      <c r="F8" s="115"/>
      <c r="G8" s="116"/>
    </row>
    <row r="9" spans="1:7" ht="34.5" customHeight="1" x14ac:dyDescent="0.25">
      <c r="A9" s="110" t="s">
        <v>51</v>
      </c>
      <c r="B9" s="111" t="s">
        <v>52</v>
      </c>
      <c r="C9" s="112" t="s">
        <v>23</v>
      </c>
      <c r="D9" s="117">
        <v>241227.25378682883</v>
      </c>
      <c r="E9" s="118">
        <f t="shared" ref="E9:F9" si="4">E10+E11</f>
        <v>124069.02000500001</v>
      </c>
      <c r="F9" s="119">
        <f t="shared" si="4"/>
        <v>116514.14132900001</v>
      </c>
      <c r="G9" s="117">
        <f t="shared" ref="G9" si="5">G10+G11</f>
        <v>240583.161334</v>
      </c>
    </row>
    <row r="10" spans="1:7" ht="18.75" customHeight="1" x14ac:dyDescent="0.25">
      <c r="A10" s="120" t="s">
        <v>53</v>
      </c>
      <c r="B10" s="121" t="s">
        <v>54</v>
      </c>
      <c r="C10" s="112" t="s">
        <v>23</v>
      </c>
      <c r="D10" s="122">
        <v>241227.25378682883</v>
      </c>
      <c r="E10" s="123">
        <v>124069.02000500001</v>
      </c>
      <c r="F10" s="124">
        <v>116514.14132900001</v>
      </c>
      <c r="G10" s="113">
        <f>SUM(E10:F10)</f>
        <v>240583.161334</v>
      </c>
    </row>
    <row r="11" spans="1:7" ht="18.75" customHeight="1" x14ac:dyDescent="0.25">
      <c r="A11" s="120" t="s">
        <v>55</v>
      </c>
      <c r="B11" s="121" t="s">
        <v>56</v>
      </c>
      <c r="C11" s="112" t="s">
        <v>23</v>
      </c>
      <c r="D11" s="122"/>
      <c r="E11" s="125"/>
      <c r="F11" s="126"/>
      <c r="G11" s="122"/>
    </row>
    <row r="12" spans="1:7" ht="18" customHeight="1" x14ac:dyDescent="0.25">
      <c r="A12" s="110" t="s">
        <v>57</v>
      </c>
      <c r="B12" s="111" t="s">
        <v>58</v>
      </c>
      <c r="C12" s="112" t="s">
        <v>23</v>
      </c>
      <c r="D12" s="127">
        <v>241227.25378682883</v>
      </c>
      <c r="E12" s="128">
        <f t="shared" ref="E12" si="6">E13+E14</f>
        <v>124069.02000500001</v>
      </c>
      <c r="F12" s="129">
        <f>F13+F14</f>
        <v>116514.14132900001</v>
      </c>
      <c r="G12" s="127">
        <f t="shared" ref="G12" si="7">G13+G14</f>
        <v>240583.161334</v>
      </c>
    </row>
    <row r="13" spans="1:7" ht="18" customHeight="1" x14ac:dyDescent="0.25">
      <c r="A13" s="120" t="s">
        <v>59</v>
      </c>
      <c r="B13" s="121" t="s">
        <v>60</v>
      </c>
      <c r="C13" s="112" t="s">
        <v>23</v>
      </c>
      <c r="D13" s="113">
        <v>241227.25378682883</v>
      </c>
      <c r="E13" s="123">
        <v>124069.02000500001</v>
      </c>
      <c r="F13" s="124">
        <v>116514.14132900001</v>
      </c>
      <c r="G13" s="113">
        <f>SUM(E13:F13)</f>
        <v>240583.161334</v>
      </c>
    </row>
    <row r="14" spans="1:7" ht="19.5" customHeight="1" x14ac:dyDescent="0.25">
      <c r="A14" s="120" t="s">
        <v>61</v>
      </c>
      <c r="B14" s="121" t="s">
        <v>62</v>
      </c>
      <c r="C14" s="112" t="s">
        <v>23</v>
      </c>
      <c r="D14" s="113"/>
      <c r="E14" s="123"/>
      <c r="F14" s="124"/>
      <c r="G14" s="113"/>
    </row>
    <row r="15" spans="1:7" ht="28.5" x14ac:dyDescent="0.25">
      <c r="A15" s="110" t="s">
        <v>63</v>
      </c>
      <c r="B15" s="111" t="s">
        <v>64</v>
      </c>
      <c r="C15" s="112" t="s">
        <v>23</v>
      </c>
      <c r="D15" s="127">
        <v>241227.25378682883</v>
      </c>
      <c r="E15" s="128">
        <f t="shared" ref="E15:F15" si="8">E9</f>
        <v>124069.02000500001</v>
      </c>
      <c r="F15" s="129">
        <f t="shared" si="8"/>
        <v>116514.14132900001</v>
      </c>
      <c r="G15" s="127">
        <f t="shared" ref="G15" si="9">G9</f>
        <v>240583.161334</v>
      </c>
    </row>
    <row r="16" spans="1:7" ht="18.75" customHeight="1" x14ac:dyDescent="0.25">
      <c r="A16" s="120" t="s">
        <v>65</v>
      </c>
      <c r="B16" s="121" t="s">
        <v>66</v>
      </c>
      <c r="C16" s="112" t="s">
        <v>23</v>
      </c>
      <c r="D16" s="113">
        <v>5514.7350000000006</v>
      </c>
      <c r="E16" s="123">
        <v>1063.182</v>
      </c>
      <c r="F16" s="124">
        <v>1132.2719999999999</v>
      </c>
      <c r="G16" s="113">
        <f>SUM(E16:F16)</f>
        <v>2195.4539999999997</v>
      </c>
    </row>
    <row r="17" spans="1:7" ht="18.75" customHeight="1" x14ac:dyDescent="0.25">
      <c r="A17" s="120" t="s">
        <v>67</v>
      </c>
      <c r="B17" s="121" t="s">
        <v>68</v>
      </c>
      <c r="C17" s="112" t="s">
        <v>23</v>
      </c>
      <c r="D17" s="113"/>
      <c r="E17" s="123"/>
      <c r="F17" s="124"/>
      <c r="G17" s="113"/>
    </row>
    <row r="18" spans="1:7" ht="18.75" customHeight="1" x14ac:dyDescent="0.25">
      <c r="A18" s="120" t="s">
        <v>69</v>
      </c>
      <c r="B18" s="111" t="s">
        <v>70</v>
      </c>
      <c r="C18" s="112" t="s">
        <v>23</v>
      </c>
      <c r="D18" s="127">
        <v>235712.51878682885</v>
      </c>
      <c r="E18" s="128">
        <f t="shared" ref="E18:F18" si="10">E15-E16-E17</f>
        <v>123005.83800500001</v>
      </c>
      <c r="F18" s="129">
        <f t="shared" si="10"/>
        <v>115381.86932900001</v>
      </c>
      <c r="G18" s="127">
        <f t="shared" ref="G18" si="11">G15-G16-G17</f>
        <v>238387.70733400001</v>
      </c>
    </row>
    <row r="19" spans="1:7" ht="18.75" customHeight="1" x14ac:dyDescent="0.25">
      <c r="A19" s="120" t="s">
        <v>71</v>
      </c>
      <c r="B19" s="121" t="s">
        <v>72</v>
      </c>
      <c r="C19" s="112" t="s">
        <v>23</v>
      </c>
      <c r="D19" s="113">
        <v>191253.55518010381</v>
      </c>
      <c r="E19" s="123">
        <f t="shared" ref="E19:F19" si="12">E20+E21</f>
        <v>100278.67800500001</v>
      </c>
      <c r="F19" s="124">
        <f t="shared" si="12"/>
        <v>92708.119328999994</v>
      </c>
      <c r="G19" s="113">
        <f>G20+G21</f>
        <v>192986.797334</v>
      </c>
    </row>
    <row r="20" spans="1:7" ht="18.75" customHeight="1" x14ac:dyDescent="0.25">
      <c r="A20" s="120"/>
      <c r="B20" s="130" t="s">
        <v>73</v>
      </c>
      <c r="C20" s="112" t="s">
        <v>23</v>
      </c>
      <c r="D20" s="113">
        <v>191253.55518010381</v>
      </c>
      <c r="E20" s="123">
        <v>100278.67800500001</v>
      </c>
      <c r="F20" s="124">
        <v>92708.119328999994</v>
      </c>
      <c r="G20" s="113">
        <f>SUM(E20:F20)</f>
        <v>192986.797334</v>
      </c>
    </row>
    <row r="21" spans="1:7" ht="18.75" customHeight="1" x14ac:dyDescent="0.25">
      <c r="A21" s="120"/>
      <c r="B21" s="130" t="s">
        <v>74</v>
      </c>
      <c r="C21" s="112" t="s">
        <v>23</v>
      </c>
      <c r="D21" s="113"/>
      <c r="E21" s="123"/>
      <c r="F21" s="124"/>
      <c r="G21" s="113"/>
    </row>
    <row r="22" spans="1:7" ht="18.75" customHeight="1" x14ac:dyDescent="0.25">
      <c r="A22" s="120" t="s">
        <v>75</v>
      </c>
      <c r="B22" s="121" t="s">
        <v>76</v>
      </c>
      <c r="C22" s="112" t="s">
        <v>23</v>
      </c>
      <c r="D22" s="113">
        <v>18318.353108596071</v>
      </c>
      <c r="E22" s="123">
        <v>9331.3719999999994</v>
      </c>
      <c r="F22" s="124">
        <v>8579.9609999999993</v>
      </c>
      <c r="G22" s="113">
        <f>SUM(E22:F22)</f>
        <v>17911.332999999999</v>
      </c>
    </row>
    <row r="23" spans="1:7" ht="18.75" customHeight="1" x14ac:dyDescent="0.25">
      <c r="A23" s="120" t="s">
        <v>77</v>
      </c>
      <c r="B23" s="121" t="s">
        <v>78</v>
      </c>
      <c r="C23" s="112" t="s">
        <v>23</v>
      </c>
      <c r="D23" s="113">
        <v>26140.610498128968</v>
      </c>
      <c r="E23" s="123">
        <v>13395.788</v>
      </c>
      <c r="F23" s="124">
        <v>14093.789000000001</v>
      </c>
      <c r="G23" s="113">
        <f>SUM(E23:F23)</f>
        <v>27489.577000000001</v>
      </c>
    </row>
    <row r="24" spans="1:7" x14ac:dyDescent="0.25">
      <c r="A24" s="110" t="s">
        <v>3</v>
      </c>
      <c r="B24" s="111" t="s">
        <v>79</v>
      </c>
      <c r="C24" s="112" t="s">
        <v>23</v>
      </c>
      <c r="D24" s="113">
        <v>0</v>
      </c>
      <c r="E24" s="123">
        <f t="shared" ref="E24:G24" si="13">E25+E26</f>
        <v>0</v>
      </c>
      <c r="F24" s="124">
        <f t="shared" si="13"/>
        <v>0</v>
      </c>
      <c r="G24" s="113">
        <f t="shared" si="13"/>
        <v>0</v>
      </c>
    </row>
    <row r="25" spans="1:7" ht="21" customHeight="1" x14ac:dyDescent="0.25">
      <c r="A25" s="112" t="s">
        <v>13</v>
      </c>
      <c r="B25" s="131" t="s">
        <v>80</v>
      </c>
      <c r="C25" s="112" t="s">
        <v>23</v>
      </c>
      <c r="D25" s="113"/>
      <c r="E25" s="123"/>
      <c r="F25" s="124"/>
      <c r="G25" s="113"/>
    </row>
    <row r="26" spans="1:7" ht="18.75" customHeight="1" x14ac:dyDescent="0.25">
      <c r="A26" s="112" t="s">
        <v>29</v>
      </c>
      <c r="B26" s="121" t="s">
        <v>81</v>
      </c>
      <c r="C26" s="112" t="s">
        <v>23</v>
      </c>
      <c r="D26" s="113"/>
      <c r="E26" s="123"/>
      <c r="F26" s="124"/>
      <c r="G26" s="113"/>
    </row>
    <row r="27" spans="1:7" ht="28.5" x14ac:dyDescent="0.25">
      <c r="A27" s="132" t="s">
        <v>4</v>
      </c>
      <c r="B27" s="111" t="s">
        <v>82</v>
      </c>
      <c r="C27" s="112" t="s">
        <v>23</v>
      </c>
      <c r="D27" s="113">
        <v>0</v>
      </c>
      <c r="E27" s="123">
        <f t="shared" ref="E27:G27" si="14">E28+E29</f>
        <v>0</v>
      </c>
      <c r="F27" s="124">
        <f t="shared" si="14"/>
        <v>0</v>
      </c>
      <c r="G27" s="113">
        <f t="shared" si="14"/>
        <v>0</v>
      </c>
    </row>
    <row r="28" spans="1:7" ht="18.75" customHeight="1" x14ac:dyDescent="0.25">
      <c r="A28" s="112" t="s">
        <v>15</v>
      </c>
      <c r="B28" s="121" t="s">
        <v>83</v>
      </c>
      <c r="C28" s="112" t="s">
        <v>23</v>
      </c>
      <c r="D28" s="113"/>
      <c r="E28" s="123"/>
      <c r="F28" s="124"/>
      <c r="G28" s="113"/>
    </row>
    <row r="29" spans="1:7" ht="30" x14ac:dyDescent="0.25">
      <c r="A29" s="112" t="s">
        <v>16</v>
      </c>
      <c r="B29" s="121" t="s">
        <v>84</v>
      </c>
      <c r="C29" s="112" t="s">
        <v>23</v>
      </c>
      <c r="D29" s="113"/>
      <c r="E29" s="123"/>
      <c r="F29" s="124"/>
      <c r="G29" s="113"/>
    </row>
    <row r="30" spans="1:7" ht="21" customHeight="1" x14ac:dyDescent="0.25">
      <c r="A30" s="132" t="s">
        <v>85</v>
      </c>
      <c r="B30" s="111" t="s">
        <v>86</v>
      </c>
      <c r="C30" s="112" t="s">
        <v>23</v>
      </c>
      <c r="D30" s="113"/>
      <c r="E30" s="123"/>
      <c r="F30" s="124"/>
      <c r="G30" s="113"/>
    </row>
    <row r="31" spans="1:7" ht="20.25" customHeight="1" x14ac:dyDescent="0.25">
      <c r="A31" s="133" t="s">
        <v>87</v>
      </c>
      <c r="B31" s="134" t="s">
        <v>88</v>
      </c>
      <c r="C31" s="135" t="s">
        <v>23</v>
      </c>
      <c r="D31" s="136">
        <v>241227.25378682883</v>
      </c>
      <c r="E31" s="137">
        <f t="shared" ref="E31:G31" si="15">E9</f>
        <v>124069.02000500001</v>
      </c>
      <c r="F31" s="138">
        <f t="shared" si="15"/>
        <v>116514.14132900001</v>
      </c>
      <c r="G31" s="136">
        <f t="shared" si="15"/>
        <v>240583.161334</v>
      </c>
    </row>
    <row r="33" spans="2:7" hidden="1" x14ac:dyDescent="0.25">
      <c r="E33" s="139"/>
      <c r="F33" s="139"/>
      <c r="G33" s="140"/>
    </row>
    <row r="34" spans="2:7" hidden="1" x14ac:dyDescent="0.25">
      <c r="B34" s="130" t="s">
        <v>73</v>
      </c>
      <c r="E34" s="140"/>
      <c r="F34" s="140"/>
      <c r="G34" s="140"/>
    </row>
    <row r="35" spans="2:7" hidden="1" x14ac:dyDescent="0.25">
      <c r="B35" s="130" t="s">
        <v>74</v>
      </c>
      <c r="E35" s="140"/>
      <c r="F35" s="140"/>
      <c r="G35" s="140"/>
    </row>
    <row r="36" spans="2:7" hidden="1" x14ac:dyDescent="0.25">
      <c r="B36" s="121" t="s">
        <v>76</v>
      </c>
      <c r="E36" s="140"/>
      <c r="F36" s="140"/>
      <c r="G36" s="140"/>
    </row>
    <row r="37" spans="2:7" hidden="1" x14ac:dyDescent="0.25">
      <c r="B37" s="121" t="s">
        <v>78</v>
      </c>
    </row>
    <row r="38" spans="2:7" hidden="1" x14ac:dyDescent="0.25"/>
    <row r="39" spans="2:7" hidden="1" x14ac:dyDescent="0.25"/>
    <row r="40" spans="2:7" hidden="1" x14ac:dyDescent="0.25"/>
  </sheetData>
  <mergeCells count="7">
    <mergeCell ref="B2:B6"/>
    <mergeCell ref="A2:A6"/>
    <mergeCell ref="E5:G5"/>
    <mergeCell ref="C2:C6"/>
    <mergeCell ref="D2:G2"/>
    <mergeCell ref="D3:G3"/>
    <mergeCell ref="D4:G4"/>
  </mergeCells>
  <pageMargins left="0.31496062992125984" right="0.31496062992125984" top="0.74803149606299213" bottom="0.74803149606299213" header="0.31496062992125984" footer="0.31496062992125984"/>
  <pageSetup paperSize="9" scale="58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C57A2-F334-4E17-BCD9-85E866CF905C}">
  <sheetPr>
    <tabColor theme="7" tint="0.59999389629810485"/>
  </sheetPr>
  <dimension ref="A1:M40"/>
  <sheetViews>
    <sheetView topLeftCell="A20" workbookViewId="0">
      <selection activeCell="A31" sqref="A31:K31"/>
    </sheetView>
  </sheetViews>
  <sheetFormatPr defaultColWidth="9.140625" defaultRowHeight="15" x14ac:dyDescent="0.25"/>
  <cols>
    <col min="1" max="1" width="7" style="1" customWidth="1"/>
    <col min="2" max="2" width="41.5703125" style="1" customWidth="1"/>
    <col min="3" max="3" width="15.7109375" style="1" customWidth="1"/>
    <col min="4" max="6" width="14.7109375" style="1" customWidth="1"/>
    <col min="7" max="7" width="26.7109375" style="1" customWidth="1"/>
    <col min="8" max="8" width="17.7109375" style="1" customWidth="1"/>
    <col min="9" max="9" width="12.85546875" style="1" customWidth="1"/>
    <col min="10" max="10" width="9.7109375" style="1" customWidth="1"/>
    <col min="11" max="11" width="12.85546875" style="1" hidden="1" customWidth="1"/>
    <col min="12" max="12" width="20.85546875" style="1" customWidth="1"/>
    <col min="13" max="13" width="25.7109375" style="1" customWidth="1"/>
    <col min="14" max="16384" width="9.140625" style="1"/>
  </cols>
  <sheetData>
    <row r="1" spans="1:13" ht="15.75" x14ac:dyDescent="0.25">
      <c r="A1" s="172" t="s">
        <v>118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3" ht="15.75" x14ac:dyDescent="0.25">
      <c r="A2" s="172" t="s">
        <v>119</v>
      </c>
      <c r="B2" s="172"/>
      <c r="C2" s="172"/>
      <c r="D2" s="172"/>
      <c r="E2" s="172"/>
      <c r="F2" s="172"/>
    </row>
    <row r="3" spans="1:13" ht="15.75" x14ac:dyDescent="0.25">
      <c r="A3" s="173" t="s">
        <v>107</v>
      </c>
      <c r="B3" s="175" t="s">
        <v>120</v>
      </c>
      <c r="C3" s="176"/>
      <c r="D3" s="176"/>
      <c r="E3" s="176"/>
      <c r="F3" s="177"/>
      <c r="G3" s="175" t="s">
        <v>121</v>
      </c>
      <c r="H3" s="176"/>
      <c r="I3" s="176"/>
      <c r="J3" s="176"/>
      <c r="K3" s="177"/>
      <c r="L3" s="158" t="s">
        <v>122</v>
      </c>
      <c r="M3" s="158" t="s">
        <v>123</v>
      </c>
    </row>
    <row r="4" spans="1:13" ht="63" x14ac:dyDescent="0.25">
      <c r="A4" s="174"/>
      <c r="B4" s="51" t="s">
        <v>5</v>
      </c>
      <c r="C4" s="51" t="s">
        <v>124</v>
      </c>
      <c r="D4" s="158" t="s">
        <v>6</v>
      </c>
      <c r="E4" s="158"/>
      <c r="F4" s="158"/>
      <c r="G4" s="51" t="s">
        <v>5</v>
      </c>
      <c r="H4" s="51" t="s">
        <v>124</v>
      </c>
      <c r="I4" s="158" t="s">
        <v>125</v>
      </c>
      <c r="J4" s="158"/>
      <c r="K4" s="158"/>
      <c r="L4" s="158"/>
      <c r="M4" s="158"/>
    </row>
    <row r="5" spans="1:13" ht="15.75" x14ac:dyDescent="0.25">
      <c r="A5" s="51">
        <v>1</v>
      </c>
      <c r="B5" s="51">
        <v>2</v>
      </c>
      <c r="C5" s="51">
        <v>3</v>
      </c>
      <c r="D5" s="158">
        <v>4</v>
      </c>
      <c r="E5" s="158"/>
      <c r="F5" s="158"/>
      <c r="G5" s="51">
        <v>5</v>
      </c>
      <c r="H5" s="51">
        <f>G5+1</f>
        <v>6</v>
      </c>
      <c r="I5" s="159">
        <f>H5+1</f>
        <v>7</v>
      </c>
      <c r="J5" s="160"/>
      <c r="K5" s="161"/>
      <c r="L5" s="59">
        <f>I5+1</f>
        <v>8</v>
      </c>
      <c r="M5" s="59">
        <f>L5+1</f>
        <v>9</v>
      </c>
    </row>
    <row r="6" spans="1:13" ht="31.5" hidden="1" x14ac:dyDescent="0.25">
      <c r="A6" s="51" t="s">
        <v>2</v>
      </c>
      <c r="B6" s="60" t="s">
        <v>126</v>
      </c>
      <c r="C6" s="173" t="s">
        <v>112</v>
      </c>
      <c r="D6" s="61"/>
      <c r="E6" s="62">
        <v>2561.6</v>
      </c>
      <c r="F6" s="63"/>
      <c r="G6" s="64"/>
      <c r="H6" s="64"/>
      <c r="I6" s="65"/>
      <c r="J6" s="66"/>
      <c r="K6" s="67"/>
      <c r="L6" s="68">
        <f>I6-E6</f>
        <v>-2561.6</v>
      </c>
      <c r="M6" s="183" t="s">
        <v>127</v>
      </c>
    </row>
    <row r="7" spans="1:13" ht="31.5" hidden="1" x14ac:dyDescent="0.25">
      <c r="A7" s="51" t="s">
        <v>3</v>
      </c>
      <c r="B7" s="60" t="s">
        <v>128</v>
      </c>
      <c r="C7" s="182"/>
      <c r="D7" s="61"/>
      <c r="E7" s="62">
        <v>5278.1</v>
      </c>
      <c r="F7" s="63"/>
      <c r="G7" s="69"/>
      <c r="H7" s="70"/>
      <c r="I7" s="65"/>
      <c r="J7" s="66"/>
      <c r="K7" s="67"/>
      <c r="L7" s="68">
        <f>I7-E7</f>
        <v>-5278.1</v>
      </c>
      <c r="M7" s="184"/>
    </row>
    <row r="8" spans="1:13" ht="31.5" hidden="1" x14ac:dyDescent="0.25">
      <c r="A8" s="51" t="s">
        <v>4</v>
      </c>
      <c r="B8" s="60" t="s">
        <v>129</v>
      </c>
      <c r="C8" s="182"/>
      <c r="D8" s="61"/>
      <c r="E8" s="62">
        <v>2510.6</v>
      </c>
      <c r="F8" s="63"/>
      <c r="G8" s="7"/>
      <c r="H8" s="70"/>
      <c r="I8" s="65"/>
      <c r="J8" s="66"/>
      <c r="K8" s="67"/>
      <c r="L8" s="68">
        <f>I8-E8</f>
        <v>-2510.6</v>
      </c>
      <c r="M8" s="184"/>
    </row>
    <row r="9" spans="1:13" ht="47.25" hidden="1" x14ac:dyDescent="0.25">
      <c r="A9" s="51" t="s">
        <v>85</v>
      </c>
      <c r="B9" s="60" t="s">
        <v>130</v>
      </c>
      <c r="C9" s="182"/>
      <c r="D9" s="61"/>
      <c r="E9" s="62">
        <v>260.5</v>
      </c>
      <c r="F9" s="63"/>
      <c r="G9" s="7"/>
      <c r="H9" s="70"/>
      <c r="I9" s="65"/>
      <c r="J9" s="66"/>
      <c r="K9" s="67"/>
      <c r="L9" s="68">
        <f>I9-E9</f>
        <v>-260.5</v>
      </c>
      <c r="M9" s="184"/>
    </row>
    <row r="10" spans="1:13" ht="47.25" hidden="1" x14ac:dyDescent="0.25">
      <c r="A10" s="51" t="s">
        <v>87</v>
      </c>
      <c r="B10" s="60" t="s">
        <v>131</v>
      </c>
      <c r="C10" s="174"/>
      <c r="D10" s="71"/>
      <c r="E10" s="62">
        <v>345.9</v>
      </c>
      <c r="F10" s="72"/>
      <c r="G10" s="7"/>
      <c r="H10" s="70"/>
      <c r="I10" s="65"/>
      <c r="J10" s="66"/>
      <c r="K10" s="67"/>
      <c r="L10" s="68">
        <f>I10-E10</f>
        <v>-345.9</v>
      </c>
      <c r="M10" s="185"/>
    </row>
    <row r="11" spans="1:13" ht="15.75" hidden="1" x14ac:dyDescent="0.25">
      <c r="A11" s="51"/>
      <c r="B11" s="60"/>
      <c r="C11" s="73"/>
      <c r="D11" s="61"/>
      <c r="E11" s="62"/>
      <c r="F11" s="63"/>
      <c r="G11" s="7"/>
      <c r="H11" s="70"/>
      <c r="I11" s="65"/>
      <c r="J11" s="66"/>
      <c r="K11" s="67"/>
      <c r="L11" s="58"/>
      <c r="M11" s="74"/>
    </row>
    <row r="12" spans="1:13" ht="15.75" hidden="1" x14ac:dyDescent="0.25">
      <c r="A12" s="51"/>
      <c r="B12" s="60"/>
      <c r="C12" s="73"/>
      <c r="D12" s="61"/>
      <c r="E12" s="62"/>
      <c r="F12" s="63"/>
      <c r="G12" s="7"/>
      <c r="H12" s="70"/>
      <c r="I12" s="65"/>
      <c r="J12" s="66"/>
      <c r="K12" s="67"/>
      <c r="L12" s="58"/>
      <c r="M12" s="74"/>
    </row>
    <row r="13" spans="1:13" ht="15.75" hidden="1" x14ac:dyDescent="0.25">
      <c r="A13" s="51"/>
      <c r="B13" s="60"/>
      <c r="C13" s="73"/>
      <c r="D13" s="61"/>
      <c r="E13" s="62"/>
      <c r="F13" s="63"/>
      <c r="G13" s="7"/>
      <c r="H13" s="70"/>
      <c r="I13" s="65"/>
      <c r="J13" s="66"/>
      <c r="K13" s="67"/>
      <c r="L13" s="58"/>
      <c r="M13" s="74"/>
    </row>
    <row r="14" spans="1:13" ht="15.75" hidden="1" x14ac:dyDescent="0.25">
      <c r="A14" s="51" t="s">
        <v>132</v>
      </c>
      <c r="B14" s="60" t="s">
        <v>133</v>
      </c>
      <c r="C14" s="51" t="s">
        <v>113</v>
      </c>
      <c r="D14" s="75"/>
      <c r="E14" s="62">
        <v>11172.546990000001</v>
      </c>
      <c r="F14" s="76"/>
      <c r="G14" s="7"/>
      <c r="H14" s="70"/>
      <c r="I14" s="65"/>
      <c r="J14" s="66"/>
      <c r="K14" s="67"/>
      <c r="L14" s="68">
        <f>I14-E14</f>
        <v>-11172.546990000001</v>
      </c>
      <c r="M14" s="74"/>
    </row>
    <row r="15" spans="1:13" ht="240" hidden="1" x14ac:dyDescent="0.25">
      <c r="A15" s="51" t="s">
        <v>134</v>
      </c>
      <c r="B15" s="60" t="s">
        <v>133</v>
      </c>
      <c r="C15" s="51" t="s">
        <v>114</v>
      </c>
      <c r="D15" s="75"/>
      <c r="E15" s="62">
        <v>11459.0110948236</v>
      </c>
      <c r="F15" s="76"/>
      <c r="G15" s="7"/>
      <c r="H15" s="70"/>
      <c r="I15" s="65"/>
      <c r="J15" s="66"/>
      <c r="K15" s="67"/>
      <c r="L15" s="68">
        <f>I15-E15</f>
        <v>-11459.0110948236</v>
      </c>
      <c r="M15" s="77" t="s">
        <v>135</v>
      </c>
    </row>
    <row r="16" spans="1:13" ht="165" hidden="1" x14ac:dyDescent="0.25">
      <c r="A16" s="51" t="s">
        <v>136</v>
      </c>
      <c r="B16" s="60" t="s">
        <v>133</v>
      </c>
      <c r="C16" s="51" t="s">
        <v>115</v>
      </c>
      <c r="D16" s="75"/>
      <c r="E16" s="62">
        <v>11832.231086182006</v>
      </c>
      <c r="F16" s="76"/>
      <c r="G16" s="7"/>
      <c r="H16" s="70"/>
      <c r="I16" s="65"/>
      <c r="J16" s="66"/>
      <c r="K16" s="67"/>
      <c r="L16" s="68">
        <f>I16-E16</f>
        <v>-11832.231086182006</v>
      </c>
      <c r="M16" s="77" t="s">
        <v>137</v>
      </c>
    </row>
    <row r="17" spans="1:13" ht="15.75" hidden="1" x14ac:dyDescent="0.25">
      <c r="A17" s="51"/>
      <c r="B17" s="60"/>
      <c r="C17" s="51"/>
      <c r="D17" s="75"/>
      <c r="E17" s="62"/>
      <c r="F17" s="76"/>
      <c r="G17" s="7"/>
      <c r="H17" s="70"/>
      <c r="I17" s="65"/>
      <c r="J17" s="66"/>
      <c r="K17" s="67"/>
      <c r="L17" s="74"/>
      <c r="M17" s="74"/>
    </row>
    <row r="18" spans="1:13" ht="15.75" hidden="1" x14ac:dyDescent="0.25">
      <c r="A18" s="51"/>
      <c r="B18" s="60"/>
      <c r="C18" s="51"/>
      <c r="D18" s="75"/>
      <c r="E18" s="62"/>
      <c r="F18" s="76"/>
      <c r="G18" s="7"/>
      <c r="H18" s="70"/>
      <c r="I18" s="65"/>
      <c r="J18" s="66"/>
      <c r="K18" s="67"/>
      <c r="L18" s="74"/>
      <c r="M18" s="74"/>
    </row>
    <row r="19" spans="1:13" ht="15.75" hidden="1" x14ac:dyDescent="0.25">
      <c r="A19" s="51"/>
      <c r="B19" s="60"/>
      <c r="C19" s="51"/>
      <c r="D19" s="75"/>
      <c r="E19" s="62"/>
      <c r="F19" s="76"/>
      <c r="G19" s="7"/>
      <c r="H19" s="70"/>
      <c r="I19" s="65"/>
      <c r="J19" s="66"/>
      <c r="K19" s="67"/>
      <c r="L19" s="74"/>
      <c r="M19" s="74"/>
    </row>
    <row r="20" spans="1:13" ht="15.75" x14ac:dyDescent="0.25">
      <c r="A20" s="51"/>
      <c r="B20" s="60"/>
      <c r="C20" s="51"/>
      <c r="D20" s="61"/>
      <c r="E20" s="62"/>
      <c r="F20" s="63"/>
      <c r="G20" s="78"/>
      <c r="H20" s="78"/>
      <c r="I20" s="65"/>
      <c r="J20" s="66"/>
      <c r="K20" s="67"/>
      <c r="L20" s="74"/>
      <c r="M20" s="77"/>
    </row>
    <row r="21" spans="1:13" ht="15.75" x14ac:dyDescent="0.25">
      <c r="A21" s="51"/>
      <c r="B21" s="60"/>
      <c r="C21" s="51"/>
      <c r="D21" s="61"/>
      <c r="E21" s="62"/>
      <c r="F21" s="63"/>
      <c r="G21" s="78"/>
      <c r="H21" s="78"/>
      <c r="I21" s="65"/>
      <c r="J21" s="66"/>
      <c r="K21" s="67"/>
      <c r="L21" s="74"/>
      <c r="M21" s="74"/>
    </row>
    <row r="22" spans="1:13" ht="15.75" x14ac:dyDescent="0.25">
      <c r="A22" s="51"/>
      <c r="B22" s="60"/>
      <c r="C22" s="51"/>
      <c r="D22" s="61"/>
      <c r="E22" s="62"/>
      <c r="F22" s="63"/>
      <c r="G22" s="78"/>
      <c r="H22" s="78"/>
      <c r="I22" s="65"/>
      <c r="J22" s="66"/>
      <c r="K22" s="67"/>
      <c r="L22" s="74"/>
      <c r="M22" s="74"/>
    </row>
    <row r="23" spans="1:13" ht="15.75" x14ac:dyDescent="0.25">
      <c r="A23" s="166" t="s">
        <v>7</v>
      </c>
      <c r="B23" s="167"/>
      <c r="C23" s="167"/>
      <c r="D23" s="178">
        <f>E20</f>
        <v>0</v>
      </c>
      <c r="E23" s="178"/>
      <c r="F23" s="179"/>
      <c r="G23" s="79" t="s">
        <v>7</v>
      </c>
      <c r="H23" s="80"/>
      <c r="I23" s="180"/>
      <c r="J23" s="180"/>
      <c r="K23" s="181"/>
      <c r="L23" s="81"/>
      <c r="M23" s="82"/>
    </row>
    <row r="24" spans="1:13" ht="15.75" x14ac:dyDescent="0.25">
      <c r="A24" s="83"/>
      <c r="B24" s="83"/>
      <c r="C24" s="83"/>
      <c r="D24" s="83"/>
    </row>
    <row r="25" spans="1:13" ht="15.75" x14ac:dyDescent="0.25">
      <c r="A25" s="172" t="s">
        <v>138</v>
      </c>
      <c r="B25" s="172"/>
      <c r="C25" s="172"/>
      <c r="D25" s="172"/>
      <c r="E25" s="172"/>
      <c r="F25" s="172"/>
    </row>
    <row r="26" spans="1:13" ht="15.75" x14ac:dyDescent="0.25">
      <c r="A26" s="173" t="s">
        <v>107</v>
      </c>
      <c r="B26" s="175" t="s">
        <v>120</v>
      </c>
      <c r="C26" s="176"/>
      <c r="D26" s="176"/>
      <c r="E26" s="176"/>
      <c r="F26" s="177"/>
      <c r="G26" s="175" t="s">
        <v>121</v>
      </c>
      <c r="H26" s="176"/>
      <c r="I26" s="176"/>
      <c r="J26" s="176"/>
      <c r="K26" s="177"/>
      <c r="L26" s="158" t="s">
        <v>122</v>
      </c>
      <c r="M26" s="158" t="s">
        <v>123</v>
      </c>
    </row>
    <row r="27" spans="1:13" ht="63" x14ac:dyDescent="0.25">
      <c r="A27" s="174"/>
      <c r="B27" s="51" t="s">
        <v>5</v>
      </c>
      <c r="C27" s="51" t="s">
        <v>124</v>
      </c>
      <c r="D27" s="158" t="s">
        <v>6</v>
      </c>
      <c r="E27" s="158"/>
      <c r="F27" s="158"/>
      <c r="G27" s="51" t="s">
        <v>5</v>
      </c>
      <c r="H27" s="51" t="s">
        <v>124</v>
      </c>
      <c r="I27" s="158" t="s">
        <v>125</v>
      </c>
      <c r="J27" s="158"/>
      <c r="K27" s="158"/>
      <c r="L27" s="158"/>
      <c r="M27" s="158"/>
    </row>
    <row r="28" spans="1:13" ht="15.75" x14ac:dyDescent="0.25">
      <c r="A28" s="51">
        <v>1</v>
      </c>
      <c r="B28" s="51">
        <v>2</v>
      </c>
      <c r="C28" s="51">
        <v>3</v>
      </c>
      <c r="D28" s="158">
        <v>4</v>
      </c>
      <c r="E28" s="158"/>
      <c r="F28" s="158"/>
      <c r="G28" s="51">
        <v>5</v>
      </c>
      <c r="H28" s="51">
        <f>G28+1</f>
        <v>6</v>
      </c>
      <c r="I28" s="159">
        <f>H28+1</f>
        <v>7</v>
      </c>
      <c r="J28" s="160"/>
      <c r="K28" s="161"/>
      <c r="L28" s="59">
        <f>I28+1</f>
        <v>8</v>
      </c>
      <c r="M28" s="59">
        <f>L28+1</f>
        <v>9</v>
      </c>
    </row>
    <row r="29" spans="1:13" ht="15.75" x14ac:dyDescent="0.25">
      <c r="A29" s="52" t="s">
        <v>2</v>
      </c>
      <c r="B29" s="84"/>
      <c r="C29" s="52"/>
      <c r="D29" s="162"/>
      <c r="E29" s="162"/>
      <c r="F29" s="162"/>
      <c r="G29" s="64"/>
      <c r="H29" s="64"/>
      <c r="I29" s="163"/>
      <c r="J29" s="164"/>
      <c r="K29" s="165"/>
      <c r="L29" s="74"/>
      <c r="M29" s="74"/>
    </row>
    <row r="30" spans="1:13" ht="15.75" x14ac:dyDescent="0.25">
      <c r="A30" s="166" t="s">
        <v>7</v>
      </c>
      <c r="B30" s="167"/>
      <c r="C30" s="168"/>
      <c r="D30" s="162"/>
      <c r="E30" s="162"/>
      <c r="F30" s="162"/>
      <c r="G30" s="169" t="s">
        <v>7</v>
      </c>
      <c r="H30" s="170"/>
      <c r="I30" s="170"/>
      <c r="J30" s="170"/>
      <c r="K30" s="171"/>
      <c r="L30" s="74"/>
      <c r="M30" s="74"/>
    </row>
    <row r="31" spans="1:13" ht="15.75" x14ac:dyDescent="0.25">
      <c r="A31" s="157" t="s">
        <v>100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</row>
    <row r="32" spans="1:13" ht="15.75" x14ac:dyDescent="0.25">
      <c r="A32" s="83"/>
      <c r="B32" s="83"/>
      <c r="C32" s="83"/>
      <c r="D32" s="83"/>
    </row>
    <row r="33" spans="1:13" ht="15.75" x14ac:dyDescent="0.25">
      <c r="A33" s="172" t="s">
        <v>139</v>
      </c>
      <c r="B33" s="172"/>
      <c r="C33" s="172"/>
      <c r="D33" s="172"/>
      <c r="E33" s="172"/>
      <c r="F33" s="172"/>
    </row>
    <row r="34" spans="1:13" ht="15.75" x14ac:dyDescent="0.25">
      <c r="A34" s="173" t="s">
        <v>107</v>
      </c>
      <c r="B34" s="175" t="s">
        <v>120</v>
      </c>
      <c r="C34" s="176"/>
      <c r="D34" s="176"/>
      <c r="E34" s="176"/>
      <c r="F34" s="177"/>
      <c r="G34" s="175" t="s">
        <v>121</v>
      </c>
      <c r="H34" s="176"/>
      <c r="I34" s="176"/>
      <c r="J34" s="176"/>
      <c r="K34" s="177"/>
      <c r="L34" s="158" t="s">
        <v>122</v>
      </c>
      <c r="M34" s="158" t="s">
        <v>123</v>
      </c>
    </row>
    <row r="35" spans="1:13" ht="63" x14ac:dyDescent="0.25">
      <c r="A35" s="174"/>
      <c r="B35" s="51" t="s">
        <v>5</v>
      </c>
      <c r="C35" s="51" t="s">
        <v>124</v>
      </c>
      <c r="D35" s="158" t="s">
        <v>6</v>
      </c>
      <c r="E35" s="158"/>
      <c r="F35" s="158"/>
      <c r="G35" s="51" t="s">
        <v>5</v>
      </c>
      <c r="H35" s="51" t="s">
        <v>124</v>
      </c>
      <c r="I35" s="158" t="s">
        <v>125</v>
      </c>
      <c r="J35" s="158"/>
      <c r="K35" s="158"/>
      <c r="L35" s="158"/>
      <c r="M35" s="158"/>
    </row>
    <row r="36" spans="1:13" ht="15.75" x14ac:dyDescent="0.25">
      <c r="A36" s="51">
        <v>1</v>
      </c>
      <c r="B36" s="51">
        <v>2</v>
      </c>
      <c r="C36" s="51">
        <v>3</v>
      </c>
      <c r="D36" s="158">
        <v>4</v>
      </c>
      <c r="E36" s="158"/>
      <c r="F36" s="158"/>
      <c r="G36" s="51">
        <v>5</v>
      </c>
      <c r="H36" s="51">
        <f>G36+1</f>
        <v>6</v>
      </c>
      <c r="I36" s="159">
        <f>H36+1</f>
        <v>7</v>
      </c>
      <c r="J36" s="160"/>
      <c r="K36" s="161"/>
      <c r="L36" s="59">
        <f>I36+1</f>
        <v>8</v>
      </c>
      <c r="M36" s="59">
        <f>L36+1</f>
        <v>9</v>
      </c>
    </row>
    <row r="37" spans="1:13" ht="15.75" x14ac:dyDescent="0.25">
      <c r="A37" s="53" t="s">
        <v>2</v>
      </c>
      <c r="B37" s="7"/>
      <c r="C37" s="53"/>
      <c r="D37" s="162"/>
      <c r="E37" s="162"/>
      <c r="F37" s="162"/>
      <c r="G37" s="64"/>
      <c r="H37" s="64"/>
      <c r="I37" s="163"/>
      <c r="J37" s="164"/>
      <c r="K37" s="165"/>
      <c r="L37" s="74"/>
      <c r="M37" s="74"/>
    </row>
    <row r="38" spans="1:13" ht="15.75" x14ac:dyDescent="0.25">
      <c r="A38" s="166" t="s">
        <v>7</v>
      </c>
      <c r="B38" s="167"/>
      <c r="C38" s="168"/>
      <c r="D38" s="162"/>
      <c r="E38" s="162"/>
      <c r="F38" s="162"/>
      <c r="G38" s="169" t="s">
        <v>7</v>
      </c>
      <c r="H38" s="170"/>
      <c r="I38" s="170"/>
      <c r="J38" s="170"/>
      <c r="K38" s="171"/>
      <c r="L38" s="74"/>
      <c r="M38" s="74"/>
    </row>
    <row r="39" spans="1:13" ht="15.75" x14ac:dyDescent="0.25">
      <c r="A39" s="157" t="s">
        <v>101</v>
      </c>
      <c r="B39" s="157"/>
      <c r="C39" s="157"/>
      <c r="D39" s="157"/>
      <c r="E39" s="157"/>
      <c r="F39" s="157"/>
      <c r="G39" s="157"/>
      <c r="H39" s="157"/>
      <c r="I39" s="157"/>
      <c r="J39" s="157"/>
      <c r="K39" s="157"/>
    </row>
    <row r="40" spans="1:13" ht="15.75" x14ac:dyDescent="0.25">
      <c r="A40" s="85"/>
      <c r="B40" s="86"/>
      <c r="C40" s="85"/>
      <c r="D40" s="85"/>
    </row>
  </sheetData>
  <mergeCells count="48">
    <mergeCell ref="C6:C10"/>
    <mergeCell ref="M6:M10"/>
    <mergeCell ref="A1:K1"/>
    <mergeCell ref="A2:F2"/>
    <mergeCell ref="A3:A4"/>
    <mergeCell ref="B3:F3"/>
    <mergeCell ref="G3:K3"/>
    <mergeCell ref="L3:L4"/>
    <mergeCell ref="M3:M4"/>
    <mergeCell ref="D4:F4"/>
    <mergeCell ref="I4:K4"/>
    <mergeCell ref="D5:F5"/>
    <mergeCell ref="I5:K5"/>
    <mergeCell ref="A23:C23"/>
    <mergeCell ref="D23:F23"/>
    <mergeCell ref="I23:K23"/>
    <mergeCell ref="A25:F25"/>
    <mergeCell ref="A26:A27"/>
    <mergeCell ref="B26:F26"/>
    <mergeCell ref="G26:K26"/>
    <mergeCell ref="L26:L27"/>
    <mergeCell ref="M26:M27"/>
    <mergeCell ref="D27:F27"/>
    <mergeCell ref="I27:K27"/>
    <mergeCell ref="D28:F28"/>
    <mergeCell ref="I28:K28"/>
    <mergeCell ref="M34:M35"/>
    <mergeCell ref="D35:F35"/>
    <mergeCell ref="I35:K35"/>
    <mergeCell ref="D29:F29"/>
    <mergeCell ref="I29:K29"/>
    <mergeCell ref="A33:F33"/>
    <mergeCell ref="A34:A35"/>
    <mergeCell ref="B34:F34"/>
    <mergeCell ref="G34:K34"/>
    <mergeCell ref="L34:L35"/>
    <mergeCell ref="A30:C30"/>
    <mergeCell ref="D30:F30"/>
    <mergeCell ref="G30:K30"/>
    <mergeCell ref="A31:K31"/>
    <mergeCell ref="A39:K39"/>
    <mergeCell ref="D36:F36"/>
    <mergeCell ref="I36:K36"/>
    <mergeCell ref="D37:F37"/>
    <mergeCell ref="I37:K37"/>
    <mergeCell ref="A38:C38"/>
    <mergeCell ref="D38:F38"/>
    <mergeCell ref="G38:K3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77F60-C86A-4642-8030-52ED3E903DF7}">
  <sheetPr>
    <tabColor theme="7" tint="0.59999389629810485"/>
  </sheetPr>
  <dimension ref="A1:G6"/>
  <sheetViews>
    <sheetView zoomScaleNormal="100" workbookViewId="0">
      <selection activeCell="G6" sqref="G6"/>
    </sheetView>
  </sheetViews>
  <sheetFormatPr defaultColWidth="9.140625" defaultRowHeight="15" x14ac:dyDescent="0.25"/>
  <cols>
    <col min="1" max="1" width="7" style="1" customWidth="1"/>
    <col min="2" max="2" width="41.5703125" style="1" customWidth="1"/>
    <col min="3" max="3" width="15.7109375" style="1" customWidth="1"/>
    <col min="4" max="4" width="14.7109375" style="1" customWidth="1"/>
    <col min="5" max="5" width="41.5703125" style="1" customWidth="1"/>
    <col min="6" max="6" width="17.7109375" style="1" customWidth="1"/>
    <col min="7" max="7" width="12.85546875" style="1" customWidth="1"/>
    <col min="8" max="8" width="12.5703125" style="1" customWidth="1"/>
    <col min="9" max="9" width="13.28515625" style="1" customWidth="1"/>
    <col min="10" max="16384" width="9.140625" style="1"/>
  </cols>
  <sheetData>
    <row r="1" spans="1:7" ht="15.75" x14ac:dyDescent="0.25">
      <c r="A1" s="186" t="s">
        <v>90</v>
      </c>
      <c r="B1" s="186"/>
      <c r="C1" s="186"/>
      <c r="D1" s="186"/>
      <c r="E1" s="186"/>
      <c r="F1" s="186"/>
      <c r="G1" s="186"/>
    </row>
    <row r="2" spans="1:7" ht="15.75" x14ac:dyDescent="0.25">
      <c r="A2" s="173" t="s">
        <v>107</v>
      </c>
      <c r="B2" s="175" t="s">
        <v>120</v>
      </c>
      <c r="C2" s="176"/>
      <c r="D2" s="176"/>
      <c r="E2" s="187" t="s">
        <v>121</v>
      </c>
      <c r="F2" s="187"/>
      <c r="G2" s="187"/>
    </row>
    <row r="3" spans="1:7" ht="31.5" x14ac:dyDescent="0.25">
      <c r="A3" s="182"/>
      <c r="B3" s="173" t="s">
        <v>0</v>
      </c>
      <c r="C3" s="173" t="s">
        <v>9</v>
      </c>
      <c r="D3" s="51" t="s">
        <v>10</v>
      </c>
      <c r="E3" s="158" t="s">
        <v>0</v>
      </c>
      <c r="F3" s="158" t="s">
        <v>9</v>
      </c>
      <c r="G3" s="51" t="s">
        <v>10</v>
      </c>
    </row>
    <row r="4" spans="1:7" ht="15.75" x14ac:dyDescent="0.25">
      <c r="A4" s="174"/>
      <c r="B4" s="174"/>
      <c r="C4" s="174"/>
      <c r="D4" s="51" t="s">
        <v>105</v>
      </c>
      <c r="E4" s="158"/>
      <c r="F4" s="158"/>
      <c r="G4" s="51" t="s">
        <v>105</v>
      </c>
    </row>
    <row r="5" spans="1:7" ht="15.75" x14ac:dyDescent="0.25">
      <c r="A5" s="51">
        <v>1</v>
      </c>
      <c r="B5" s="51">
        <v>2</v>
      </c>
      <c r="C5" s="51">
        <v>3</v>
      </c>
      <c r="D5" s="51">
        <v>4</v>
      </c>
      <c r="E5" s="59">
        <v>5</v>
      </c>
      <c r="F5" s="59">
        <v>6</v>
      </c>
      <c r="G5" s="59">
        <v>7</v>
      </c>
    </row>
    <row r="6" spans="1:7" s="91" customFormat="1" ht="15.75" x14ac:dyDescent="0.2">
      <c r="A6" s="87" t="s">
        <v>2</v>
      </c>
      <c r="B6" s="88" t="s">
        <v>99</v>
      </c>
      <c r="C6" s="89" t="s">
        <v>102</v>
      </c>
      <c r="D6" s="90">
        <v>25739.265488570891</v>
      </c>
      <c r="E6" s="88" t="s">
        <v>99</v>
      </c>
      <c r="F6" s="70" t="s">
        <v>102</v>
      </c>
      <c r="G6" s="141">
        <v>23828.270260000005</v>
      </c>
    </row>
  </sheetData>
  <mergeCells count="8">
    <mergeCell ref="A1:G1"/>
    <mergeCell ref="A2:A4"/>
    <mergeCell ref="B2:D2"/>
    <mergeCell ref="E2:G2"/>
    <mergeCell ref="B3:B4"/>
    <mergeCell ref="C3:C4"/>
    <mergeCell ref="E3:E4"/>
    <mergeCell ref="F3:F4"/>
  </mergeCells>
  <pageMargins left="0.7" right="0.7" top="0.75" bottom="0.75" header="0.3" footer="0.3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G20"/>
  <sheetViews>
    <sheetView tabSelected="1" view="pageBreakPreview" topLeftCell="A7" zoomScale="85" zoomScaleNormal="80" zoomScaleSheetLayoutView="85" workbookViewId="0">
      <selection activeCell="E12" sqref="E12"/>
    </sheetView>
  </sheetViews>
  <sheetFormatPr defaultRowHeight="15" x14ac:dyDescent="0.25"/>
  <cols>
    <col min="1" max="1" width="6.28515625" style="1" customWidth="1"/>
    <col min="2" max="2" width="41.5703125" style="1" customWidth="1"/>
    <col min="3" max="3" width="14.42578125" style="1" customWidth="1"/>
    <col min="4" max="4" width="21" style="1" customWidth="1"/>
    <col min="5" max="5" width="14.85546875" style="1" customWidth="1"/>
    <col min="6" max="6" width="12.42578125" style="1" customWidth="1"/>
    <col min="7" max="7" width="28.85546875" style="1" customWidth="1"/>
    <col min="8" max="16384" width="9.140625" style="1"/>
  </cols>
  <sheetData>
    <row r="1" spans="1:7" ht="35.25" customHeight="1" x14ac:dyDescent="0.25">
      <c r="A1" s="144" t="s">
        <v>103</v>
      </c>
      <c r="B1" s="144"/>
      <c r="C1" s="144"/>
      <c r="D1" s="144"/>
      <c r="E1" s="144"/>
      <c r="F1" s="144"/>
      <c r="G1" s="144"/>
    </row>
    <row r="2" spans="1:7" ht="17.25" customHeight="1" x14ac:dyDescent="0.25">
      <c r="A2" s="193" t="s">
        <v>8</v>
      </c>
      <c r="B2" s="193" t="s">
        <v>0</v>
      </c>
      <c r="C2" s="193" t="s">
        <v>9</v>
      </c>
      <c r="D2" s="188" t="s">
        <v>34</v>
      </c>
      <c r="E2" s="188"/>
      <c r="F2" s="173" t="s">
        <v>140</v>
      </c>
      <c r="G2" s="173" t="s">
        <v>123</v>
      </c>
    </row>
    <row r="3" spans="1:7" ht="17.25" customHeight="1" x14ac:dyDescent="0.25">
      <c r="A3" s="194"/>
      <c r="B3" s="194"/>
      <c r="C3" s="194"/>
      <c r="D3" s="188" t="s">
        <v>105</v>
      </c>
      <c r="E3" s="188"/>
      <c r="F3" s="182"/>
      <c r="G3" s="182"/>
    </row>
    <row r="4" spans="1:7" ht="15.75" x14ac:dyDescent="0.25">
      <c r="A4" s="194"/>
      <c r="B4" s="194"/>
      <c r="C4" s="194"/>
      <c r="D4" s="13" t="s">
        <v>116</v>
      </c>
      <c r="E4" s="13" t="s">
        <v>117</v>
      </c>
      <c r="F4" s="174"/>
      <c r="G4" s="174"/>
    </row>
    <row r="5" spans="1:7" ht="15" customHeight="1" x14ac:dyDescent="0.25">
      <c r="A5" s="13">
        <v>1</v>
      </c>
      <c r="B5" s="16">
        <v>2</v>
      </c>
      <c r="C5" s="16">
        <v>3</v>
      </c>
      <c r="D5" s="13">
        <v>4</v>
      </c>
      <c r="E5" s="13">
        <v>5</v>
      </c>
      <c r="F5" s="13">
        <v>6</v>
      </c>
      <c r="G5" s="13">
        <v>7</v>
      </c>
    </row>
    <row r="6" spans="1:7" ht="15.75" customHeight="1" x14ac:dyDescent="0.25">
      <c r="A6" s="15" t="s">
        <v>26</v>
      </c>
      <c r="B6" s="195" t="s">
        <v>17</v>
      </c>
      <c r="C6" s="196"/>
      <c r="D6" s="196"/>
      <c r="F6" s="97"/>
      <c r="G6" s="82"/>
    </row>
    <row r="7" spans="1:7" s="19" customFormat="1" ht="81" customHeight="1" x14ac:dyDescent="0.25">
      <c r="A7" s="20" t="s">
        <v>28</v>
      </c>
      <c r="B7" s="21" t="s">
        <v>18</v>
      </c>
      <c r="C7" s="22" t="s">
        <v>1</v>
      </c>
      <c r="D7" s="23">
        <f>D8/D9*100</f>
        <v>100</v>
      </c>
      <c r="E7" s="23">
        <f>E8/E9*100</f>
        <v>100</v>
      </c>
      <c r="F7" s="23">
        <f>E7-D7</f>
        <v>0</v>
      </c>
      <c r="G7" s="23"/>
    </row>
    <row r="8" spans="1:7" ht="31.5" customHeight="1" x14ac:dyDescent="0.25">
      <c r="A8" s="24" t="s">
        <v>11</v>
      </c>
      <c r="B8" s="25" t="s">
        <v>35</v>
      </c>
      <c r="C8" s="26" t="s">
        <v>33</v>
      </c>
      <c r="D8" s="54">
        <v>241.22725378682884</v>
      </c>
      <c r="E8" s="92">
        <f>'раздел 2'!G31/1000</f>
        <v>240.58316133400001</v>
      </c>
      <c r="F8" s="98">
        <f t="shared" ref="F8:F12" si="0">E8-D8</f>
        <v>-0.64409245282882921</v>
      </c>
      <c r="G8" s="92"/>
    </row>
    <row r="9" spans="1:7" ht="52.5" customHeight="1" x14ac:dyDescent="0.25">
      <c r="A9" s="24" t="s">
        <v>12</v>
      </c>
      <c r="B9" s="25" t="s">
        <v>36</v>
      </c>
      <c r="C9" s="26" t="s">
        <v>33</v>
      </c>
      <c r="D9" s="54">
        <v>241.22725378682884</v>
      </c>
      <c r="E9" s="92">
        <f>'раздел 2'!G31/1000</f>
        <v>240.58316133400001</v>
      </c>
      <c r="F9" s="98">
        <f t="shared" si="0"/>
        <v>-0.64409245282882921</v>
      </c>
      <c r="G9" s="92"/>
    </row>
    <row r="10" spans="1:7" ht="159" customHeight="1" x14ac:dyDescent="0.25">
      <c r="A10" s="24" t="s">
        <v>32</v>
      </c>
      <c r="B10" s="25" t="s">
        <v>24</v>
      </c>
      <c r="C10" s="26" t="s">
        <v>1</v>
      </c>
      <c r="D10" s="27">
        <f>D11/D12*100</f>
        <v>100</v>
      </c>
      <c r="E10" s="27">
        <f>E11/E12*100</f>
        <v>100</v>
      </c>
      <c r="F10" s="98">
        <f t="shared" si="0"/>
        <v>0</v>
      </c>
      <c r="G10" s="27"/>
    </row>
    <row r="11" spans="1:7" ht="63.75" customHeight="1" x14ac:dyDescent="0.25">
      <c r="A11" s="28" t="s">
        <v>13</v>
      </c>
      <c r="B11" s="25" t="s">
        <v>37</v>
      </c>
      <c r="C11" s="26" t="s">
        <v>27</v>
      </c>
      <c r="D11" s="49">
        <v>28</v>
      </c>
      <c r="E11" s="49">
        <v>28</v>
      </c>
      <c r="F11" s="98">
        <f t="shared" si="0"/>
        <v>0</v>
      </c>
      <c r="G11" s="49"/>
    </row>
    <row r="12" spans="1:7" ht="16.5" customHeight="1" x14ac:dyDescent="0.25">
      <c r="A12" s="29" t="s">
        <v>29</v>
      </c>
      <c r="B12" s="30" t="s">
        <v>38</v>
      </c>
      <c r="C12" s="31" t="s">
        <v>27</v>
      </c>
      <c r="D12" s="50">
        <v>28</v>
      </c>
      <c r="E12" s="93">
        <v>28</v>
      </c>
      <c r="F12" s="99">
        <f t="shared" si="0"/>
        <v>0</v>
      </c>
      <c r="G12" s="93"/>
    </row>
    <row r="13" spans="1:7" ht="15.75" customHeight="1" x14ac:dyDescent="0.25">
      <c r="A13" s="32" t="s">
        <v>30</v>
      </c>
      <c r="B13" s="189" t="s">
        <v>19</v>
      </c>
      <c r="C13" s="190"/>
      <c r="D13" s="190"/>
      <c r="F13" s="97"/>
      <c r="G13" s="82"/>
    </row>
    <row r="14" spans="1:7" ht="48.75" customHeight="1" x14ac:dyDescent="0.25">
      <c r="A14" s="33">
        <v>1</v>
      </c>
      <c r="B14" s="34" t="s">
        <v>104</v>
      </c>
      <c r="C14" s="35" t="s">
        <v>14</v>
      </c>
      <c r="D14" s="36">
        <f>D15/D16</f>
        <v>0</v>
      </c>
      <c r="E14" s="103">
        <f>E15/E16</f>
        <v>0</v>
      </c>
      <c r="F14" s="23">
        <f t="shared" ref="F14:F16" si="1">E14-D14</f>
        <v>0</v>
      </c>
      <c r="G14" s="100"/>
    </row>
    <row r="15" spans="1:7" ht="33" customHeight="1" x14ac:dyDescent="0.25">
      <c r="A15" s="37" t="s">
        <v>11</v>
      </c>
      <c r="B15" s="38" t="s">
        <v>39</v>
      </c>
      <c r="C15" s="39" t="s">
        <v>27</v>
      </c>
      <c r="D15" s="39">
        <v>0</v>
      </c>
      <c r="E15" s="94">
        <v>0</v>
      </c>
      <c r="F15" s="98">
        <f t="shared" si="1"/>
        <v>0</v>
      </c>
      <c r="G15" s="94"/>
    </row>
    <row r="16" spans="1:7" ht="19.5" customHeight="1" x14ac:dyDescent="0.25">
      <c r="A16" s="40" t="s">
        <v>12</v>
      </c>
      <c r="B16" s="41" t="s">
        <v>40</v>
      </c>
      <c r="C16" s="42" t="s">
        <v>31</v>
      </c>
      <c r="D16" s="55">
        <v>8.94</v>
      </c>
      <c r="E16" s="95">
        <v>8.94</v>
      </c>
      <c r="F16" s="99">
        <f t="shared" si="1"/>
        <v>0</v>
      </c>
      <c r="G16" s="95"/>
    </row>
    <row r="17" spans="1:7" ht="15.75" customHeight="1" x14ac:dyDescent="0.25">
      <c r="A17" s="15" t="s">
        <v>91</v>
      </c>
      <c r="B17" s="191" t="s">
        <v>92</v>
      </c>
      <c r="C17" s="192"/>
      <c r="D17" s="192"/>
      <c r="F17" s="97"/>
      <c r="G17" s="82"/>
    </row>
    <row r="18" spans="1:7" ht="83.25" customHeight="1" x14ac:dyDescent="0.25">
      <c r="A18" s="43">
        <v>1</v>
      </c>
      <c r="B18" s="44" t="s">
        <v>93</v>
      </c>
      <c r="C18" s="45" t="s">
        <v>94</v>
      </c>
      <c r="D18" s="46">
        <f>D19/D20</f>
        <v>4.6258355243147404</v>
      </c>
      <c r="E18" s="102">
        <f>E19/E20</f>
        <v>1.8966872721674251</v>
      </c>
      <c r="F18" s="23">
        <f t="shared" ref="F18:F20" si="2">E18-D18</f>
        <v>-2.7291482521473154</v>
      </c>
      <c r="G18" s="46"/>
    </row>
    <row r="19" spans="1:7" ht="67.5" customHeight="1" x14ac:dyDescent="0.25">
      <c r="A19" s="37" t="s">
        <v>11</v>
      </c>
      <c r="B19" s="2" t="s">
        <v>95</v>
      </c>
      <c r="C19" s="26" t="s">
        <v>96</v>
      </c>
      <c r="D19" s="56">
        <v>1115.8776000000003</v>
      </c>
      <c r="E19" s="27">
        <v>456.31101999999998</v>
      </c>
      <c r="F19" s="98">
        <f t="shared" si="2"/>
        <v>-659.56658000000027</v>
      </c>
      <c r="G19" s="27"/>
    </row>
    <row r="20" spans="1:7" ht="31.5" x14ac:dyDescent="0.25">
      <c r="A20" s="40" t="s">
        <v>12</v>
      </c>
      <c r="B20" s="47" t="s">
        <v>97</v>
      </c>
      <c r="C20" s="48" t="s">
        <v>33</v>
      </c>
      <c r="D20" s="57">
        <v>241.22725378682884</v>
      </c>
      <c r="E20" s="96">
        <f>E8</f>
        <v>240.58316133400001</v>
      </c>
      <c r="F20" s="99">
        <f t="shared" si="2"/>
        <v>-0.64409245282882921</v>
      </c>
      <c r="G20" s="101"/>
    </row>
  </sheetData>
  <mergeCells count="11">
    <mergeCell ref="B13:D13"/>
    <mergeCell ref="B17:D17"/>
    <mergeCell ref="C2:C4"/>
    <mergeCell ref="B2:B4"/>
    <mergeCell ref="A2:A4"/>
    <mergeCell ref="B6:D6"/>
    <mergeCell ref="F2:F4"/>
    <mergeCell ref="G2:G4"/>
    <mergeCell ref="D2:E2"/>
    <mergeCell ref="D3:E3"/>
    <mergeCell ref="A1:G1"/>
  </mergeCells>
  <printOptions horizontalCentered="1"/>
  <pageMargins left="1.1811023622047245" right="0.39370078740157483" top="0.78740157480314965" bottom="0.39370078740157483" header="0.51181102362204722" footer="0.51181102362204722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раздел 1</vt:lpstr>
      <vt:lpstr>раздел 2</vt:lpstr>
      <vt:lpstr>раздел 3</vt:lpstr>
      <vt:lpstr>раздел 4</vt:lpstr>
      <vt:lpstr>раздел 5</vt:lpstr>
      <vt:lpstr>'раздел 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Петрова Татьяна Геннадьевна</cp:lastModifiedBy>
  <cp:lastPrinted>2025-03-05T03:25:38Z</cp:lastPrinted>
  <dcterms:created xsi:type="dcterms:W3CDTF">1996-10-08T23:32:33Z</dcterms:created>
  <dcterms:modified xsi:type="dcterms:W3CDTF">2025-06-01T02:55:26Z</dcterms:modified>
</cp:coreProperties>
</file>