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265" yWindow="90" windowWidth="14055" windowHeight="12600" tabRatio="830" activeTab="4"/>
  </bookViews>
  <sheets>
    <sheet name="раздел 1" sheetId="28" r:id="rId1"/>
    <sheet name="раздел 2" sheetId="29" r:id="rId2"/>
    <sheet name="раздел 3" sheetId="31" r:id="rId3"/>
    <sheet name="раздел 4" sheetId="32" r:id="rId4"/>
    <sheet name="раздел 5" sheetId="27" r:id="rId5"/>
  </sheets>
  <externalReferences>
    <externalReference r:id="rId6"/>
    <externalReference r:id="rId7"/>
    <externalReference r:id="rId8"/>
  </externalReferences>
  <definedNames>
    <definedName name="_xlnm.Print_Titles" localSheetId="4">'раздел 5'!$2:$5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7" l="1"/>
  <c r="E7" i="32"/>
  <c r="D33" i="29" l="1"/>
  <c r="D30" i="29"/>
  <c r="D22" i="29" s="1"/>
  <c r="D23" i="29"/>
  <c r="D17" i="29"/>
  <c r="D13" i="29"/>
  <c r="D7" i="29"/>
  <c r="D12" i="29" s="1"/>
  <c r="D16" i="29" s="1"/>
  <c r="D21" i="29" s="1"/>
  <c r="D6" i="29"/>
  <c r="F7" i="32"/>
  <c r="F17" i="27" l="1"/>
  <c r="F16" i="27"/>
  <c r="F15" i="27"/>
  <c r="F9" i="27"/>
  <c r="E13" i="27" l="1"/>
  <c r="E15" i="27"/>
  <c r="J9" i="31" l="1"/>
  <c r="J8" i="31"/>
  <c r="J7" i="31"/>
  <c r="J10" i="31" l="1"/>
  <c r="F7" i="29" l="1"/>
  <c r="D11" i="27" l="1"/>
  <c r="H9" i="29" l="1"/>
  <c r="H7" i="29" s="1"/>
  <c r="H34" i="29"/>
  <c r="H6" i="32" l="1"/>
  <c r="I24" i="31"/>
  <c r="J24" i="31" s="1"/>
  <c r="I16" i="31"/>
  <c r="J16" i="31" s="1"/>
  <c r="I6" i="31"/>
  <c r="J6" i="31" s="1"/>
  <c r="H33" i="29"/>
  <c r="G33" i="29"/>
  <c r="F33" i="29"/>
  <c r="E33" i="29"/>
  <c r="H30" i="29"/>
  <c r="G30" i="29"/>
  <c r="F30" i="29"/>
  <c r="E30" i="29"/>
  <c r="H24" i="29"/>
  <c r="H23" i="29" s="1"/>
  <c r="G24" i="29"/>
  <c r="G23" i="29" s="1"/>
  <c r="F24" i="29"/>
  <c r="F23" i="29" s="1"/>
  <c r="E23" i="29"/>
  <c r="H17" i="29"/>
  <c r="G17" i="29"/>
  <c r="F17" i="29"/>
  <c r="E17" i="29"/>
  <c r="H13" i="29"/>
  <c r="G13" i="29"/>
  <c r="F13" i="29"/>
  <c r="E13" i="29"/>
  <c r="H12" i="29"/>
  <c r="G7" i="29"/>
  <c r="G12" i="29" s="1"/>
  <c r="F12" i="29"/>
  <c r="E7" i="29"/>
  <c r="E12" i="29" s="1"/>
  <c r="F22" i="29" l="1"/>
  <c r="E16" i="29"/>
  <c r="E21" i="29" s="1"/>
  <c r="G16" i="29"/>
  <c r="G21" i="29" s="1"/>
  <c r="F16" i="29"/>
  <c r="F21" i="29" s="1"/>
  <c r="H16" i="29"/>
  <c r="H21" i="29" s="1"/>
  <c r="E22" i="29"/>
  <c r="G22" i="29"/>
  <c r="H22" i="29"/>
  <c r="C6" i="29" l="1"/>
  <c r="E6" i="29" s="1"/>
  <c r="F6" i="29" s="1"/>
  <c r="G6" i="29" s="1"/>
  <c r="H6" i="29" s="1"/>
  <c r="D7" i="27"/>
  <c r="D5" i="27"/>
</calcChain>
</file>

<file path=xl/sharedStrings.xml><?xml version="1.0" encoding="utf-8"?>
<sst xmlns="http://schemas.openxmlformats.org/spreadsheetml/2006/main" count="225" uniqueCount="135">
  <si>
    <t>прочим потребителям</t>
  </si>
  <si>
    <t>Наименование показателя</t>
  </si>
  <si>
    <t>тыс. руб.</t>
  </si>
  <si>
    <t>%</t>
  </si>
  <si>
    <t>1.</t>
  </si>
  <si>
    <t>2.</t>
  </si>
  <si>
    <t>3.</t>
  </si>
  <si>
    <t>4.</t>
  </si>
  <si>
    <t>5.</t>
  </si>
  <si>
    <t>6.</t>
  </si>
  <si>
    <t>№              п/п</t>
  </si>
  <si>
    <t>Единица измерения</t>
  </si>
  <si>
    <t>Величина показателя</t>
  </si>
  <si>
    <t>1.1</t>
  </si>
  <si>
    <t>1.2</t>
  </si>
  <si>
    <t>Показатели надежности и бесперебойности водоснабжения</t>
  </si>
  <si>
    <t>Показатели эффективности использования ресурсов, в том числе уроветь потерь воды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</si>
  <si>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</si>
  <si>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</si>
  <si>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ед.</t>
  </si>
  <si>
    <t>общее количество отобранных проб</t>
  </si>
  <si>
    <t>кВт.ч/куб.м</t>
  </si>
  <si>
    <t>I</t>
  </si>
  <si>
    <t>Значение показателя</t>
  </si>
  <si>
    <t>тыс.куб.м</t>
  </si>
  <si>
    <t>тыс.кВт.ч</t>
  </si>
  <si>
    <t>Показатели производственной деятельности</t>
  </si>
  <si>
    <t>куб.м</t>
  </si>
  <si>
    <t>Наименование</t>
  </si>
  <si>
    <t xml:space="preserve">Объем финансовых потребностей </t>
  </si>
  <si>
    <t>ООО «Северо-Восточные Теплосети»</t>
  </si>
  <si>
    <t>7.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</si>
  <si>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</si>
  <si>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</si>
  <si>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</si>
  <si>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</si>
  <si>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</si>
  <si>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</si>
  <si>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</si>
  <si>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689500, ЧАО, Анадырский район, п.Угольные Копи, переулок Причальный, д.1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</si>
  <si>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</si>
  <si>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</si>
  <si>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</si>
  <si>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план</t>
  </si>
  <si>
    <t>факт</t>
  </si>
  <si>
    <t>2 полугодие</t>
  </si>
  <si>
    <t>год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</si>
  <si>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</si>
  <si>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</si>
  <si>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</si>
  <si>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</si>
  <si>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</si>
  <si>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технической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</si>
  <si>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</si>
  <si>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</si>
  <si>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</si>
  <si>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</si>
  <si>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</si>
  <si>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технической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</si>
  <si>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</si>
  <si>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</si>
  <si>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</si>
  <si>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</si>
  <si>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</si>
  <si>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</si>
  <si>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</si>
  <si>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</si>
  <si>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технической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</si>
  <si>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</si>
  <si>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</si>
  <si>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</si>
  <si>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</si>
  <si>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</si>
  <si>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</si>
  <si>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</si>
  <si>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</si>
  <si>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</si>
  <si>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</si>
  <si>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</si>
  <si>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</si>
  <si>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</si>
  <si>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Раздел 5. Показатели надежности, качества, энергетической эффективности объектов централизованной системы холодного водоснабжения</t>
  </si>
  <si>
    <t>№           п/п</t>
  </si>
  <si>
    <t xml:space="preserve">ПЛАН </t>
  </si>
  <si>
    <t>ФАКТ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</si>
  <si>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</si>
  <si>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</si>
  <si>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</si>
  <si>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Средства на реализацию мероприятия, тыс.руб.</t>
  </si>
  <si>
    <t>Итого:</t>
  </si>
  <si>
    <t>* План мероприятийпо ремонту объектов централизованных систем холодного водоснабжения организацией не представлен</t>
  </si>
  <si>
    <t>3.2. Мероприятия, направленные на улучшение качества питьевой воды *</t>
  </si>
  <si>
    <t>* План мероприятий, направленных на улучшение качества питьевой воды, организацией не представлен</t>
  </si>
  <si>
    <t>3.3. Мероприятия по энергосбережению и повышению энергетической эффективности, в том числе по снижению потерь воды при транспортировке *</t>
  </si>
  <si>
    <t>* План мероприятий по энергосбережению и повышению энергетической эффективности, организацией не представлен</t>
  </si>
  <si>
    <t>(доллжность)</t>
  </si>
  <si>
    <t>(ФИО, подпись)</t>
  </si>
  <si>
    <t>Отклонение (- не использовано, + перерасход)</t>
  </si>
  <si>
    <t>Причина отклонения</t>
  </si>
  <si>
    <t>№
 п/п</t>
  </si>
  <si>
    <t>Отклонение</t>
  </si>
  <si>
    <t>Причины отклонения</t>
  </si>
  <si>
    <t>Раздел 4. Объем финансовых потребностей, необходимых для реализации производственной программы</t>
  </si>
  <si>
    <t>1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</si>
  <si>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</si>
  <si>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</si>
  <si>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общий объем питьевой воды, в отношении которой осуществляется водоподготовка</t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</si>
  <si>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 *</t>
    </r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</si>
  <si>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</si>
  <si>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t>II</t>
  </si>
  <si>
    <t>показатель надежности и бесперебойности централизованной системы холодного водоснабжения</t>
  </si>
  <si>
    <t>ед./км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</si>
  <si>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</si>
  <si>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</si>
  <si>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км</t>
  </si>
  <si>
    <t>Директор</t>
  </si>
  <si>
    <t>2021 год</t>
  </si>
  <si>
    <r>
      <t xml:space="preserve">1 полугодие </t>
    </r>
    <r>
      <rPr>
        <sz val="8"/>
        <rFont val="Times New Roman"/>
        <family val="1"/>
        <charset val="204"/>
      </rPr>
      <t>(с 24.06.2021 по 30.06.2021)</t>
    </r>
  </si>
  <si>
    <t>Ремонт аварийного участка водовода Гудым-Угольные Копи в районе объездного моста через р. Угольная</t>
  </si>
  <si>
    <t>Ремонт утепления и наружной обшивки расходной емкости холодной воды на насосоной станции "Гудым"</t>
  </si>
  <si>
    <t>Ремонт участка подъездной дороги к насосной станции "Гудым"</t>
  </si>
  <si>
    <t>в сфере холодного водоснабжения (питьевая вода (питьевое водоснабжение)) 
за период с 24 июня 2021 года по 31 декабря 2022 года</t>
  </si>
  <si>
    <t>с 01.07.2021г.
по 31.12.2021 г.</t>
  </si>
  <si>
    <t>с 01.07.2021г. по 31.12.2021г.</t>
  </si>
  <si>
    <t xml:space="preserve">Фактическое потребления воды населением и организациями пгт Угольные Копи </t>
  </si>
  <si>
    <t>Количество проб взято согласно программы производственного контроля качества и безопасности питьевой воды на 2021 год</t>
  </si>
  <si>
    <t xml:space="preserve"> В результате выпадения значительных снежных масс в зимний период 2020-2021 года отдельные участки водовода со спутником теплового сопровождения в районе 3,8 км. не выдержали долгосрочных нагрузок и деформировались между существующими опорами. При этом величина прогиба труб составляет около 0,5 м., трубы водовода и спутника теплового сопровождения продавились с образованием изломов стенок труб.Для предотвращения аварийной ситуации и дальнейшей эксплуатации водовода в штатном режиме замена труб водовода Ø 159 мм и спутника теплового сопровождения Ø 108 мм на 2 участках в районе компенсатора перед объездным мостом через р. Угольная  и участка  после моста общей длиной 25 метров</t>
  </si>
  <si>
    <t xml:space="preserve"> В следствии неблагоприятных погодных условий (штормового ветра порывами до 40 м/с) 28 декабря 2020 года была сорвана наружная обшивка из оцинкованной стали вместе с утеплителем левого бака холодной воды насосной станции «Гудым».
 Площадь поврежденного участка (торцевой поверхности бака) составляет 10 кв.м.Для ликвидации повреждений баков холодной воды насосной станции «Гудым» и предотвращения дальнейшего разрушения обшивки и замерзания воды в баках необходимопроизвести монтаж разрушенного утеплителя и обшивки.
</t>
  </si>
  <si>
    <t>После вессеннего таяния снега 2021 года, образовавшимся потоком воды смыт участок дороги (5 км. ) общей длиной 25 метров. Для осуществления доставки персонала и имущества на насосную станцию Гудым необходимо произвести ремонт  дорожного полотна единственного проезда до насосной станции.</t>
  </si>
  <si>
    <t>Рост затрат на электроэнергию связан с понижением среднесуточной температуры во втором полугодии 2021 года по сравнению с 2020 годом (плановые показатели) на 450 %. Средняя температура с июля по декабрь 2020 года составляет +0,33 Град., а средняя температура с июля по декабрь 2021 года уже       - 4,17 Град</t>
  </si>
  <si>
    <t>с 24.06.2021 г.
по 31.12.2021 г.</t>
  </si>
  <si>
    <t>с 01.01.2021 г. 
по 12.05.2021 г.</t>
  </si>
  <si>
    <t xml:space="preserve">план </t>
  </si>
  <si>
    <t xml:space="preserve">
с 24.06.2021 г. по 31.12.2021 г.</t>
  </si>
  <si>
    <t xml:space="preserve">                                     Саевич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</si>
</sst>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0.0_ ;[Red]\-0.0\ "/>
  </numFmts>
  <fonts count="1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8" fillId="0" borderId="0"/>
  </cellStyleXfs>
  <cellXfs count="244">
    <xf numFmtId="0" fontId="0" fillId="0" borderId="0" xfId="0"/>
    <xf numFmtId="0" fontId="7" fillId="0" borderId="0" xfId="0" applyFont="1"/>
    <xf numFmtId="0" fontId="1" fillId="0" borderId="1" xfId="2" applyFont="1" applyBorder="1" applyAlignment="1">
      <alignment horizontal="center" vertical="center" wrapText="1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/>
    <xf numFmtId="1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10" fillId="0" borderId="0" xfId="4" applyFont="1"/>
    <xf numFmtId="0" fontId="5" fillId="0" borderId="1" xfId="4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5" fillId="0" borderId="0" xfId="4" applyFont="1"/>
    <xf numFmtId="0" fontId="5" fillId="0" borderId="0" xfId="4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/>
    </xf>
    <xf numFmtId="0" fontId="6" fillId="0" borderId="0" xfId="4" applyFont="1"/>
    <xf numFmtId="0" fontId="1" fillId="0" borderId="0" xfId="2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11" fillId="0" borderId="0" xfId="2" applyFont="1"/>
    <xf numFmtId="0" fontId="14" fillId="0" borderId="0" xfId="2" applyFont="1" applyAlignment="1">
      <alignment vertical="top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5" fillId="0" borderId="3" xfId="2" applyFont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165" fontId="15" fillId="2" borderId="17" xfId="2" applyNumberFormat="1" applyFont="1" applyFill="1" applyBorder="1" applyAlignment="1">
      <alignment horizontal="center" vertical="center" wrapText="1"/>
    </xf>
    <xf numFmtId="49" fontId="12" fillId="0" borderId="11" xfId="2" applyNumberFormat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1"/>
    </xf>
    <xf numFmtId="0" fontId="13" fillId="0" borderId="11" xfId="2" applyFont="1" applyBorder="1" applyAlignment="1">
      <alignment horizontal="center" vertical="center" wrapText="1"/>
    </xf>
    <xf numFmtId="165" fontId="12" fillId="2" borderId="18" xfId="2" applyNumberFormat="1" applyFont="1" applyFill="1" applyBorder="1" applyAlignment="1">
      <alignment horizontal="center" vertical="center" wrapText="1"/>
    </xf>
    <xf numFmtId="165" fontId="12" fillId="2" borderId="19" xfId="2" applyNumberFormat="1" applyFont="1" applyFill="1" applyBorder="1" applyAlignment="1">
      <alignment horizontal="center" vertical="center" wrapText="1"/>
    </xf>
    <xf numFmtId="165" fontId="12" fillId="2" borderId="20" xfId="2" applyNumberFormat="1" applyFont="1" applyFill="1" applyBorder="1" applyAlignment="1">
      <alignment horizontal="center" vertical="center" wrapText="1"/>
    </xf>
    <xf numFmtId="165" fontId="12" fillId="2" borderId="21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2"/>
    </xf>
    <xf numFmtId="0" fontId="13" fillId="0" borderId="4" xfId="2" applyFont="1" applyBorder="1" applyAlignment="1">
      <alignment horizontal="center" vertical="center" wrapText="1"/>
    </xf>
    <xf numFmtId="165" fontId="12" fillId="2" borderId="22" xfId="2" applyNumberFormat="1" applyFont="1" applyFill="1" applyBorder="1" applyAlignment="1">
      <alignment horizontal="center" vertical="center" wrapText="1"/>
    </xf>
    <xf numFmtId="165" fontId="12" fillId="2" borderId="5" xfId="2" applyNumberFormat="1" applyFont="1" applyFill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165" fontId="15" fillId="2" borderId="18" xfId="2" applyNumberFormat="1" applyFont="1" applyFill="1" applyBorder="1" applyAlignment="1">
      <alignment horizontal="center" vertical="center" wrapText="1"/>
    </xf>
    <xf numFmtId="165" fontId="15" fillId="2" borderId="22" xfId="2" applyNumberFormat="1" applyFont="1" applyFill="1" applyBorder="1" applyAlignment="1">
      <alignment horizontal="center" vertical="center" wrapText="1"/>
    </xf>
    <xf numFmtId="165" fontId="15" fillId="2" borderId="5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vertical="center" wrapText="1"/>
    </xf>
    <xf numFmtId="165" fontId="15" fillId="2" borderId="21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1"/>
    </xf>
    <xf numFmtId="0" fontId="13" fillId="0" borderId="9" xfId="2" applyFont="1" applyBorder="1" applyAlignment="1">
      <alignment horizontal="center" vertical="center" wrapText="1"/>
    </xf>
    <xf numFmtId="165" fontId="12" fillId="2" borderId="23" xfId="2" applyNumberFormat="1" applyFont="1" applyFill="1" applyBorder="1" applyAlignment="1">
      <alignment horizontal="center" vertical="center" wrapText="1"/>
    </xf>
    <xf numFmtId="165" fontId="12" fillId="2" borderId="24" xfId="2" applyNumberFormat="1" applyFont="1" applyFill="1" applyBorder="1" applyAlignment="1">
      <alignment horizontal="center" vertical="center" wrapText="1"/>
    </xf>
    <xf numFmtId="49" fontId="15" fillId="0" borderId="7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vertical="center" wrapText="1"/>
    </xf>
    <xf numFmtId="0" fontId="14" fillId="0" borderId="11" xfId="2" applyFont="1" applyBorder="1" applyAlignment="1">
      <alignment horizontal="center" vertical="center" wrapText="1"/>
    </xf>
    <xf numFmtId="165" fontId="15" fillId="2" borderId="19" xfId="2" applyNumberFormat="1" applyFont="1" applyFill="1" applyBorder="1" applyAlignment="1">
      <alignment horizontal="center" vertical="center" wrapText="1"/>
    </xf>
    <xf numFmtId="165" fontId="15" fillId="2" borderId="20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49" fontId="12" fillId="0" borderId="8" xfId="2" applyNumberFormat="1" applyFont="1" applyBorder="1" applyAlignment="1">
      <alignment horizontal="center" vertical="center" wrapText="1"/>
    </xf>
    <xf numFmtId="49" fontId="12" fillId="0" borderId="7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1"/>
    </xf>
    <xf numFmtId="49" fontId="12" fillId="0" borderId="4" xfId="2" applyNumberFormat="1" applyFont="1" applyBorder="1" applyAlignment="1">
      <alignment horizontal="center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164" fontId="15" fillId="2" borderId="18" xfId="2" applyNumberFormat="1" applyFont="1" applyFill="1" applyBorder="1" applyAlignment="1">
      <alignment horizontal="center" vertical="center" wrapText="1"/>
    </xf>
    <xf numFmtId="164" fontId="15" fillId="2" borderId="22" xfId="2" applyNumberFormat="1" applyFont="1" applyFill="1" applyBorder="1" applyAlignment="1">
      <alignment horizontal="center" vertical="center" wrapText="1"/>
    </xf>
    <xf numFmtId="164" fontId="15" fillId="2" borderId="21" xfId="2" applyNumberFormat="1" applyFont="1" applyFill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164" fontId="12" fillId="2" borderId="18" xfId="2" applyNumberFormat="1" applyFont="1" applyFill="1" applyBorder="1" applyAlignment="1">
      <alignment horizontal="center" vertical="center" wrapText="1"/>
    </xf>
    <xf numFmtId="164" fontId="12" fillId="2" borderId="22" xfId="2" applyNumberFormat="1" applyFont="1" applyFill="1" applyBorder="1" applyAlignment="1">
      <alignment horizontal="center" vertical="center" wrapText="1"/>
    </xf>
    <xf numFmtId="164" fontId="12" fillId="2" borderId="5" xfId="2" applyNumberFormat="1" applyFont="1" applyFill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0" fontId="14" fillId="0" borderId="9" xfId="2" applyFont="1" applyBorder="1" applyAlignment="1">
      <alignment horizontal="center" vertical="center" wrapText="1"/>
    </xf>
    <xf numFmtId="165" fontId="15" fillId="2" borderId="23" xfId="2" applyNumberFormat="1" applyFont="1" applyFill="1" applyBorder="1" applyAlignment="1">
      <alignment horizontal="center" vertical="center" wrapText="1"/>
    </xf>
    <xf numFmtId="165" fontId="15" fillId="2" borderId="24" xfId="2" applyNumberFormat="1" applyFont="1" applyFill="1" applyBorder="1" applyAlignment="1">
      <alignment horizontal="center" vertical="center" wrapText="1"/>
    </xf>
    <xf numFmtId="165" fontId="12" fillId="2" borderId="13" xfId="2" applyNumberFormat="1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2"/>
    </xf>
    <xf numFmtId="0" fontId="15" fillId="0" borderId="9" xfId="2" applyFont="1" applyBorder="1" applyAlignment="1">
      <alignment horizontal="left" vertical="center" wrapText="1" indent="1"/>
    </xf>
    <xf numFmtId="49" fontId="12" fillId="0" borderId="9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2"/>
    </xf>
    <xf numFmtId="165" fontId="12" fillId="2" borderId="25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3"/>
    </xf>
    <xf numFmtId="49" fontId="15" fillId="0" borderId="11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horizontal="left" vertical="center" wrapText="1" indent="1"/>
    </xf>
    <xf numFmtId="165" fontId="15" fillId="2" borderId="13" xfId="2" applyNumberFormat="1" applyFont="1" applyFill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0" fontId="12" fillId="0" borderId="6" xfId="2" applyFont="1" applyBorder="1" applyAlignment="1">
      <alignment horizontal="left" vertical="center" wrapText="1" indent="2"/>
    </xf>
    <xf numFmtId="0" fontId="13" fillId="0" borderId="6" xfId="2" applyFont="1" applyBorder="1" applyAlignment="1">
      <alignment horizontal="center" vertical="center" wrapText="1"/>
    </xf>
    <xf numFmtId="165" fontId="12" fillId="2" borderId="26" xfId="2" applyNumberFormat="1" applyFont="1" applyFill="1" applyBorder="1" applyAlignment="1">
      <alignment horizontal="center" vertical="center" wrapText="1"/>
    </xf>
    <xf numFmtId="165" fontId="12" fillId="2" borderId="27" xfId="2" applyNumberFormat="1" applyFont="1" applyFill="1" applyBorder="1" applyAlignment="1">
      <alignment horizontal="center" vertical="center" wrapText="1"/>
    </xf>
    <xf numFmtId="165" fontId="12" fillId="2" borderId="28" xfId="2" applyNumberFormat="1" applyFont="1" applyFill="1" applyBorder="1" applyAlignment="1">
      <alignment horizontal="center" vertical="center" wrapText="1"/>
    </xf>
    <xf numFmtId="165" fontId="12" fillId="2" borderId="29" xfId="2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1" fillId="0" borderId="0" xfId="0" applyFont="1"/>
    <xf numFmtId="0" fontId="2" fillId="0" borderId="0" xfId="0" applyFont="1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NumberFormat="1" applyFont="1" applyBorder="1" applyAlignment="1">
      <alignment horizontal="justify" vertical="center" wrapText="1"/>
    </xf>
    <xf numFmtId="0" fontId="6" fillId="0" borderId="0" xfId="0" applyFont="1"/>
    <xf numFmtId="0" fontId="5" fillId="0" borderId="1" xfId="0" applyFont="1" applyBorder="1"/>
    <xf numFmtId="0" fontId="1" fillId="0" borderId="0" xfId="2" applyFont="1" applyBorder="1" applyAlignment="1"/>
    <xf numFmtId="0" fontId="1" fillId="0" borderId="0" xfId="2" applyFont="1" applyBorder="1" applyAlignment="1">
      <alignment horizontal="center"/>
    </xf>
    <xf numFmtId="0" fontId="1" fillId="0" borderId="0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0" xfId="2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4" applyFont="1" applyAlignment="1">
      <alignment horizontal="center"/>
    </xf>
    <xf numFmtId="49" fontId="15" fillId="0" borderId="3" xfId="2" applyNumberFormat="1" applyFont="1" applyBorder="1" applyAlignment="1">
      <alignment horizontal="center" vertical="center" wrapText="1"/>
    </xf>
    <xf numFmtId="49" fontId="12" fillId="0" borderId="16" xfId="2" applyNumberFormat="1" applyFont="1" applyBorder="1" applyAlignment="1">
      <alignment horizontal="center" vertical="center" wrapText="1"/>
    </xf>
    <xf numFmtId="49" fontId="15" fillId="0" borderId="9" xfId="2" applyNumberFormat="1" applyFont="1" applyBorder="1" applyAlignment="1">
      <alignment horizontal="center" vertical="center" wrapText="1"/>
    </xf>
    <xf numFmtId="0" fontId="5" fillId="0" borderId="30" xfId="0" applyFont="1" applyBorder="1" applyAlignment="1"/>
    <xf numFmtId="0" fontId="5" fillId="0" borderId="31" xfId="0" applyFont="1" applyBorder="1" applyAlignment="1"/>
    <xf numFmtId="0" fontId="12" fillId="0" borderId="1" xfId="0" applyFont="1" applyBorder="1" applyAlignment="1">
      <alignment horizontal="center"/>
    </xf>
    <xf numFmtId="0" fontId="5" fillId="0" borderId="14" xfId="0" applyFont="1" applyBorder="1"/>
    <xf numFmtId="0" fontId="7" fillId="0" borderId="1" xfId="0" applyFont="1" applyBorder="1"/>
    <xf numFmtId="164" fontId="5" fillId="0" borderId="1" xfId="0" applyNumberFormat="1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1" fontId="5" fillId="0" borderId="9" xfId="5" applyNumberFormat="1" applyFont="1" applyBorder="1" applyAlignment="1">
      <alignment horizontal="center" vertical="center" wrapText="1"/>
    </xf>
    <xf numFmtId="1" fontId="5" fillId="0" borderId="15" xfId="5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3" applyFont="1" applyBorder="1" applyAlignment="1">
      <alignment horizontal="justify" vertical="top" wrapText="1"/>
    </xf>
    <xf numFmtId="49" fontId="5" fillId="0" borderId="10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/>
    </xf>
    <xf numFmtId="164" fontId="1" fillId="2" borderId="33" xfId="0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1" fillId="0" borderId="30" xfId="2" applyFont="1" applyBorder="1" applyAlignment="1"/>
    <xf numFmtId="0" fontId="1" fillId="0" borderId="31" xfId="2" applyFont="1" applyBorder="1" applyAlignment="1"/>
    <xf numFmtId="0" fontId="1" fillId="0" borderId="14" xfId="2" applyFont="1" applyBorder="1" applyAlignment="1"/>
    <xf numFmtId="167" fontId="2" fillId="0" borderId="31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justify" vertical="top" wrapText="1"/>
    </xf>
    <xf numFmtId="0" fontId="5" fillId="0" borderId="7" xfId="3" applyFont="1" applyBorder="1" applyAlignment="1">
      <alignment horizontal="justify" vertical="top" wrapText="1"/>
    </xf>
    <xf numFmtId="0" fontId="5" fillId="2" borderId="8" xfId="3" applyFont="1" applyFill="1" applyBorder="1" applyAlignment="1">
      <alignment horizontal="justify" vertical="top" wrapText="1"/>
    </xf>
    <xf numFmtId="0" fontId="5" fillId="0" borderId="11" xfId="3" applyFont="1" applyBorder="1" applyAlignment="1">
      <alignment horizontal="center" vertical="center" wrapText="1"/>
    </xf>
    <xf numFmtId="166" fontId="5" fillId="2" borderId="15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" fontId="5" fillId="0" borderId="31" xfId="5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1" fontId="5" fillId="0" borderId="15" xfId="5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4" xfId="3" applyNumberFormat="1" applyFont="1" applyFill="1" applyBorder="1" applyAlignment="1">
      <alignment horizontal="center" vertical="center" wrapText="1"/>
    </xf>
    <xf numFmtId="164" fontId="1" fillId="0" borderId="6" xfId="3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3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5" fillId="0" borderId="0" xfId="4" applyFont="1" applyBorder="1" applyAlignment="1">
      <alignment horizontal="left"/>
    </xf>
    <xf numFmtId="0" fontId="1" fillId="0" borderId="33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4" fontId="5" fillId="0" borderId="30" xfId="0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top" wrapText="1"/>
    </xf>
    <xf numFmtId="0" fontId="6" fillId="0" borderId="0" xfId="4" applyFont="1" applyAlignment="1">
      <alignment horizontal="center"/>
    </xf>
    <xf numFmtId="0" fontId="11" fillId="0" borderId="0" xfId="2" applyFont="1" applyAlignment="1">
      <alignment horizontal="center" wrapText="1"/>
    </xf>
    <xf numFmtId="0" fontId="1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2" fillId="0" borderId="12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2" borderId="30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top"/>
    </xf>
    <xf numFmtId="0" fontId="14" fillId="0" borderId="14" xfId="2" applyFont="1" applyBorder="1" applyAlignment="1">
      <alignment horizontal="center" vertical="top"/>
    </xf>
    <xf numFmtId="0" fontId="1" fillId="0" borderId="32" xfId="2" applyFont="1" applyBorder="1" applyAlignment="1">
      <alignment horizontal="left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/>
    </xf>
    <xf numFmtId="0" fontId="1" fillId="0" borderId="6" xfId="2" applyFont="1" applyBorder="1" applyAlignment="1">
      <alignment horizontal="left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6" fillId="0" borderId="0" xfId="0" applyNumberFormat="1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1" fillId="0" borderId="2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left" vertical="center" wrapText="1"/>
    </xf>
    <xf numFmtId="0" fontId="5" fillId="0" borderId="0" xfId="4" applyFont="1" applyBorder="1" applyAlignment="1">
      <alignment horizontal="center"/>
    </xf>
    <xf numFmtId="165" fontId="15" fillId="2" borderId="36" xfId="2" applyNumberFormat="1" applyFont="1" applyFill="1" applyBorder="1" applyAlignment="1">
      <alignment horizontal="center" vertical="center" wrapText="1"/>
    </xf>
    <xf numFmtId="165" fontId="15" fillId="2" borderId="35" xfId="2" applyNumberFormat="1" applyFont="1" applyFill="1" applyBorder="1" applyAlignment="1">
      <alignment horizontal="center" vertical="center" wrapText="1"/>
    </xf>
    <xf numFmtId="165" fontId="15" fillId="2" borderId="38" xfId="2" applyNumberFormat="1" applyFont="1" applyFill="1" applyBorder="1" applyAlignment="1">
      <alignment horizontal="center" vertical="center" wrapText="1"/>
    </xf>
    <xf numFmtId="165" fontId="15" fillId="2" borderId="37" xfId="2" applyNumberFormat="1" applyFont="1" applyFill="1" applyBorder="1" applyAlignment="1">
      <alignment horizontal="center" vertical="center" wrapText="1"/>
    </xf>
    <xf numFmtId="0" fontId="1" fillId="0" borderId="34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" fillId="0" borderId="39" xfId="2" applyFont="1" applyBorder="1" applyAlignment="1">
      <alignment horizontal="center" vertical="center"/>
    </xf>
    <xf numFmtId="0" fontId="12" fillId="2" borderId="40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_ООО Тепловая компания (печора)" xfId="2"/>
    <cellStyle name="Обычный 3" xfId="6"/>
    <cellStyle name="Обычный 5" xfId="3"/>
    <cellStyle name="Обычный_PP_PitWater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5471459</xdr:colOff>
      <xdr:row>17</xdr:row>
      <xdr:rowOff>149413</xdr:rowOff>
    </xdr:from>
    <xdr:to>
      <xdr:col>1</xdr:col>
      <xdr:colOff>6595409</xdr:colOff>
      <xdr:row>21</xdr:row>
      <xdr:rowOff>217395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F896427-6361-4A95-8B33-A0F987BEC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165" y="7545295"/>
          <a:ext cx="1123950" cy="85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e\Downloads\&#1055;&#1055;%20&#1057;&#1042;&#1058;%20&#1042;&#1057;%202021%20%20&#1086;&#1090;%2028.03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5;&#1054;&#1057;&#1058;&#1040;&#1053;&#1054;&#1042;&#1051;&#1045;&#1053;&#1048;&#1071;/&#1085;&#1072;%202020%20&#1075;&#1086;&#1076;/11-&#1082;1%20&#1086;&#1090;%2025.05.2020%20&#1055;&#1086;&#1089;&#1090;%20&#1055;&#1055;%20&#1061;&#1042;&#1057;%20&#1057;&#1042;&#1058;/&#1055;&#1088;&#1080;&#1083;%20&#1082;%20&#1087;&#1086;&#1089;&#1090;%2011-&#1082;1%20&#1055;&#1055;%20&#1061;&#1042;&#1057;%20&#1057;&#1042;&#105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5;&#1054;&#1057;&#1058;&#1040;&#1053;&#1054;&#1042;&#1051;&#1045;&#1053;&#1048;&#1071;/&#1085;&#1072;%202021%20&#1075;&#1086;&#1076;/14-&#1082;2%20&#1086;&#1090;%2024.06.2021%20&#1055;&#1086;&#1089;&#1090;%20&#1055;&#1055;%20&#1061;&#1042;&#1057;%20&#1057;&#1042;&#1058;/&#1055;&#1088;&#1080;&#1083;%20&#1082;%20&#1087;&#1086;&#1089;&#1090;%2014-&#1082;2%20&#1055;&#1055;%20&#1061;&#1042;&#1057;%20&#1057;&#1042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Копи "/>
      <sheetName val="Объемы"/>
      <sheetName val="20-25-26 счет"/>
      <sheetName val="тепловая энергия"/>
      <sheetName val="эл энергия"/>
      <sheetName val="Лист1"/>
    </sheetNames>
    <sheetDataSet>
      <sheetData sheetId="0"/>
      <sheetData sheetId="1"/>
      <sheetData sheetId="2">
        <row r="17">
          <cell r="H17">
            <v>233000</v>
          </cell>
        </row>
        <row r="18">
          <cell r="H18">
            <v>716557</v>
          </cell>
        </row>
        <row r="19">
          <cell r="H19">
            <v>220000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 разд 1-5"/>
    </sheetNames>
    <sheetDataSet>
      <sheetData sheetId="0">
        <row r="48">
          <cell r="E48">
            <v>27949.08980869353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 разд 1-5"/>
    </sheetNames>
    <sheetDataSet>
      <sheetData sheetId="0">
        <row r="47">
          <cell r="D47">
            <v>81252.68170914895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zoomScale="85" zoomScaleNormal="85" workbookViewId="0">
      <selection activeCell="B17" sqref="B17"/>
    </sheetView>
  </sheetViews>
  <sheetFormatPr defaultColWidth="9.140625" defaultRowHeight="15.75" x14ac:dyDescent="0.25"/>
  <cols>
    <col min="1" max="1" width="51.28515625" style="22" customWidth="1"/>
    <col min="2" max="2" width="63.42578125" style="22" customWidth="1"/>
    <col min="3" max="3" width="7" style="22" customWidth="1"/>
    <col min="4" max="4" width="6.7109375" style="22" customWidth="1"/>
    <col min="5" max="16384" width="9.140625" style="22"/>
  </cols>
  <sheetData>
    <row r="1" spans="1:2" s="19" customFormat="1" ht="18.75" x14ac:dyDescent="0.3">
      <c r="A1" s="187" t="s">
        <v>40</v>
      </c>
      <c r="B1" s="187"/>
    </row>
    <row r="2" spans="1:2" s="19" customFormat="1" ht="36.75" customHeight="1" x14ac:dyDescent="0.3">
      <c r="A2" s="188" t="s">
        <v>121</v>
      </c>
      <c r="B2" s="188"/>
    </row>
    <row r="3" spans="1:2" s="19" customFormat="1" ht="18.75" x14ac:dyDescent="0.3">
      <c r="A3" s="189"/>
      <c r="B3" s="190"/>
    </row>
    <row r="4" spans="1:2" s="19" customFormat="1" ht="18.75" x14ac:dyDescent="0.3">
      <c r="A4" s="191" t="s">
        <v>32</v>
      </c>
      <c r="B4" s="191"/>
    </row>
    <row r="5" spans="1:2" ht="33.75" customHeight="1" x14ac:dyDescent="0.25">
      <c r="A5" s="20" t="s">
        <v>33</v>
      </c>
      <c r="B5" s="21" t="s">
        <v>30</v>
      </c>
    </row>
    <row r="6" spans="1:2" ht="43.5" customHeight="1" x14ac:dyDescent="0.25">
      <c r="A6" s="20" t="s">
        <v>34</v>
      </c>
      <c r="B6" s="21" t="s">
        <v>39</v>
      </c>
    </row>
    <row r="7" spans="1:2" ht="45.75" customHeight="1" x14ac:dyDescent="0.25">
      <c r="A7" s="20" t="s">
        <v>35</v>
      </c>
      <c r="B7" s="21" t="s">
        <v>36</v>
      </c>
    </row>
    <row r="8" spans="1:2" ht="36.75" customHeight="1" x14ac:dyDescent="0.25">
      <c r="A8" s="20" t="s">
        <v>37</v>
      </c>
      <c r="B8" s="21" t="s">
        <v>38</v>
      </c>
    </row>
    <row r="9" spans="1:2" s="25" customFormat="1" x14ac:dyDescent="0.25">
      <c r="A9" s="23"/>
      <c r="B9" s="24"/>
    </row>
    <row r="12" spans="1:2" x14ac:dyDescent="0.25">
      <c r="A12" s="232" t="s">
        <v>115</v>
      </c>
      <c r="B12" s="176" t="s">
        <v>134</v>
      </c>
    </row>
    <row r="13" spans="1:2" x14ac:dyDescent="0.25">
      <c r="A13" s="232" t="s">
        <v>95</v>
      </c>
      <c r="B13" s="112" t="s">
        <v>96</v>
      </c>
    </row>
    <row r="20" spans="1:3" x14ac:dyDescent="0.25">
      <c r="C20" s="26"/>
    </row>
    <row r="22" spans="1:3" x14ac:dyDescent="0.25">
      <c r="C22" s="27"/>
    </row>
    <row r="25" spans="1:3" s="25" customFormat="1" x14ac:dyDescent="0.25">
      <c r="A25" s="22"/>
      <c r="B25" s="22"/>
      <c r="C25" s="22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90" zoomScaleNormal="90" workbookViewId="0">
      <selection activeCell="K6" sqref="K6"/>
    </sheetView>
  </sheetViews>
  <sheetFormatPr defaultColWidth="9.140625" defaultRowHeight="12.75" x14ac:dyDescent="0.2"/>
  <cols>
    <col min="1" max="1" width="6.7109375" style="95" customWidth="1"/>
    <col min="2" max="2" width="36.5703125" style="95" customWidth="1"/>
    <col min="3" max="3" width="13" style="95" customWidth="1"/>
    <col min="4" max="4" width="14.42578125" style="95" customWidth="1"/>
    <col min="5" max="5" width="13.85546875" style="95" customWidth="1"/>
    <col min="6" max="7" width="12.140625" style="95" customWidth="1"/>
    <col min="8" max="8" width="12.7109375" style="95" customWidth="1"/>
    <col min="9" max="16384" width="9.140625" style="95"/>
  </cols>
  <sheetData>
    <row r="1" spans="1:8" s="28" customFormat="1" ht="19.5" customHeight="1" x14ac:dyDescent="0.3">
      <c r="A1" s="192" t="s">
        <v>41</v>
      </c>
      <c r="B1" s="192"/>
      <c r="C1" s="192"/>
      <c r="D1" s="193"/>
      <c r="E1" s="193"/>
      <c r="F1" s="193"/>
      <c r="G1" s="193"/>
      <c r="H1" s="193"/>
    </row>
    <row r="2" spans="1:8" s="28" customFormat="1" ht="19.5" customHeight="1" x14ac:dyDescent="0.3">
      <c r="A2" s="194" t="s">
        <v>42</v>
      </c>
      <c r="B2" s="194" t="s">
        <v>28</v>
      </c>
      <c r="C2" s="194" t="s">
        <v>11</v>
      </c>
      <c r="D2" s="237" t="s">
        <v>26</v>
      </c>
      <c r="E2" s="238"/>
      <c r="F2" s="238"/>
      <c r="G2" s="238"/>
      <c r="H2" s="239"/>
    </row>
    <row r="3" spans="1:8" s="29" customFormat="1" ht="15" customHeight="1" x14ac:dyDescent="0.2">
      <c r="A3" s="195"/>
      <c r="B3" s="195"/>
      <c r="C3" s="195"/>
      <c r="D3" s="240" t="s">
        <v>116</v>
      </c>
      <c r="E3" s="241"/>
      <c r="F3" s="241"/>
      <c r="G3" s="241"/>
      <c r="H3" s="242"/>
    </row>
    <row r="4" spans="1:8" s="29" customFormat="1" ht="15" customHeight="1" x14ac:dyDescent="0.2">
      <c r="A4" s="195"/>
      <c r="B4" s="195"/>
      <c r="C4" s="195"/>
      <c r="D4" s="200" t="s">
        <v>132</v>
      </c>
      <c r="E4" s="201"/>
      <c r="F4" s="197" t="s">
        <v>44</v>
      </c>
      <c r="G4" s="198"/>
      <c r="H4" s="199"/>
    </row>
    <row r="5" spans="1:8" s="31" customFormat="1" ht="57.95" customHeight="1" x14ac:dyDescent="0.2">
      <c r="A5" s="196"/>
      <c r="B5" s="196"/>
      <c r="C5" s="196"/>
      <c r="D5" s="183" t="s">
        <v>131</v>
      </c>
      <c r="E5" s="186" t="s">
        <v>133</v>
      </c>
      <c r="F5" s="30" t="s">
        <v>117</v>
      </c>
      <c r="G5" s="30" t="s">
        <v>45</v>
      </c>
      <c r="H5" s="30" t="s">
        <v>46</v>
      </c>
    </row>
    <row r="6" spans="1:8" s="31" customFormat="1" ht="15" x14ac:dyDescent="0.2">
      <c r="A6" s="99">
        <v>1</v>
      </c>
      <c r="B6" s="99">
        <v>2</v>
      </c>
      <c r="C6" s="99">
        <f t="shared" ref="C6:H6" si="0">B6+1</f>
        <v>3</v>
      </c>
      <c r="D6" s="182">
        <f>B6+1</f>
        <v>3</v>
      </c>
      <c r="E6" s="99">
        <f>C6+1</f>
        <v>4</v>
      </c>
      <c r="F6" s="127">
        <f t="shared" si="0"/>
        <v>5</v>
      </c>
      <c r="G6" s="127">
        <f t="shared" si="0"/>
        <v>6</v>
      </c>
      <c r="H6" s="127">
        <f t="shared" si="0"/>
        <v>7</v>
      </c>
    </row>
    <row r="7" spans="1:8" s="31" customFormat="1" ht="28.5" x14ac:dyDescent="0.2">
      <c r="A7" s="113" t="s">
        <v>4</v>
      </c>
      <c r="B7" s="32" t="s">
        <v>47</v>
      </c>
      <c r="C7" s="33" t="s">
        <v>27</v>
      </c>
      <c r="D7" s="233">
        <f>D8+D9</f>
        <v>67015.496448087433</v>
      </c>
      <c r="E7" s="234">
        <f>E8+E9</f>
        <v>98445.919000000009</v>
      </c>
      <c r="F7" s="34">
        <f t="shared" ref="F7:H7" si="1">F8+F9</f>
        <v>0</v>
      </c>
      <c r="G7" s="236">
        <f t="shared" si="1"/>
        <v>86297</v>
      </c>
      <c r="H7" s="235">
        <f t="shared" si="1"/>
        <v>86297</v>
      </c>
    </row>
    <row r="8" spans="1:8" s="31" customFormat="1" ht="15" x14ac:dyDescent="0.2">
      <c r="A8" s="35" t="s">
        <v>13</v>
      </c>
      <c r="B8" s="36" t="s">
        <v>48</v>
      </c>
      <c r="C8" s="37" t="s">
        <v>27</v>
      </c>
      <c r="D8" s="40"/>
      <c r="E8" s="40"/>
      <c r="F8" s="39"/>
      <c r="G8" s="40"/>
      <c r="H8" s="41"/>
    </row>
    <row r="9" spans="1:8" s="31" customFormat="1" ht="15" x14ac:dyDescent="0.2">
      <c r="A9" s="65" t="s">
        <v>14</v>
      </c>
      <c r="B9" s="42" t="s">
        <v>49</v>
      </c>
      <c r="C9" s="43" t="s">
        <v>27</v>
      </c>
      <c r="D9" s="44">
        <v>67015.496448087433</v>
      </c>
      <c r="E9" s="44">
        <v>98445.919000000009</v>
      </c>
      <c r="F9" s="38"/>
      <c r="G9" s="44">
        <v>86297</v>
      </c>
      <c r="H9" s="45">
        <f>F9+G9</f>
        <v>86297</v>
      </c>
    </row>
    <row r="10" spans="1:8" s="31" customFormat="1" ht="35.25" customHeight="1" x14ac:dyDescent="0.2">
      <c r="A10" s="66" t="s">
        <v>5</v>
      </c>
      <c r="B10" s="46" t="s">
        <v>50</v>
      </c>
      <c r="C10" s="43" t="s">
        <v>27</v>
      </c>
      <c r="D10" s="48"/>
      <c r="E10" s="48"/>
      <c r="F10" s="47"/>
      <c r="G10" s="48"/>
      <c r="H10" s="49"/>
    </row>
    <row r="11" spans="1:8" s="31" customFormat="1" ht="18.75" customHeight="1" x14ac:dyDescent="0.2">
      <c r="A11" s="65" t="s">
        <v>6</v>
      </c>
      <c r="B11" s="50" t="s">
        <v>51</v>
      </c>
      <c r="C11" s="43" t="s">
        <v>27</v>
      </c>
      <c r="D11" s="44"/>
      <c r="E11" s="44"/>
      <c r="F11" s="38"/>
      <c r="G11" s="44"/>
      <c r="H11" s="45"/>
    </row>
    <row r="12" spans="1:8" s="31" customFormat="1" ht="30" x14ac:dyDescent="0.2">
      <c r="A12" s="65" t="s">
        <v>7</v>
      </c>
      <c r="B12" s="50" t="s">
        <v>52</v>
      </c>
      <c r="C12" s="43" t="s">
        <v>27</v>
      </c>
      <c r="D12" s="48">
        <f t="shared" ref="D12" si="2">D7+D10-D11</f>
        <v>67015.496448087433</v>
      </c>
      <c r="E12" s="48">
        <f t="shared" ref="E12:H12" si="3">E7+E10-E11</f>
        <v>98445.919000000009</v>
      </c>
      <c r="F12" s="47">
        <f t="shared" si="3"/>
        <v>0</v>
      </c>
      <c r="G12" s="48">
        <f t="shared" si="3"/>
        <v>86297</v>
      </c>
      <c r="H12" s="51">
        <f t="shared" si="3"/>
        <v>86297</v>
      </c>
    </row>
    <row r="13" spans="1:8" s="31" customFormat="1" ht="15" x14ac:dyDescent="0.2">
      <c r="A13" s="65" t="s">
        <v>8</v>
      </c>
      <c r="B13" s="50" t="s">
        <v>53</v>
      </c>
      <c r="C13" s="43" t="s">
        <v>27</v>
      </c>
      <c r="D13" s="44">
        <f t="shared" ref="D13" si="4">D14+D15</f>
        <v>0</v>
      </c>
      <c r="E13" s="44">
        <f t="shared" ref="E13:H13" si="5">E14+E15</f>
        <v>0</v>
      </c>
      <c r="F13" s="38">
        <f t="shared" si="5"/>
        <v>0</v>
      </c>
      <c r="G13" s="44">
        <f t="shared" si="5"/>
        <v>0</v>
      </c>
      <c r="H13" s="45">
        <f t="shared" si="5"/>
        <v>0</v>
      </c>
    </row>
    <row r="14" spans="1:8" s="31" customFormat="1" ht="18" customHeight="1" x14ac:dyDescent="0.2">
      <c r="A14" s="114" t="s">
        <v>54</v>
      </c>
      <c r="B14" s="52" t="s">
        <v>55</v>
      </c>
      <c r="C14" s="53" t="s">
        <v>27</v>
      </c>
      <c r="D14" s="55"/>
      <c r="E14" s="55"/>
      <c r="F14" s="54"/>
      <c r="G14" s="55"/>
      <c r="H14" s="45"/>
    </row>
    <row r="15" spans="1:8" s="31" customFormat="1" ht="18" customHeight="1" x14ac:dyDescent="0.2">
      <c r="A15" s="63" t="s">
        <v>56</v>
      </c>
      <c r="B15" s="52" t="s">
        <v>57</v>
      </c>
      <c r="C15" s="43" t="s">
        <v>27</v>
      </c>
      <c r="D15" s="44"/>
      <c r="E15" s="44"/>
      <c r="F15" s="38"/>
      <c r="G15" s="44"/>
      <c r="H15" s="45"/>
    </row>
    <row r="16" spans="1:8" s="61" customFormat="1" ht="31.5" customHeight="1" x14ac:dyDescent="0.2">
      <c r="A16" s="56" t="s">
        <v>9</v>
      </c>
      <c r="B16" s="57" t="s">
        <v>58</v>
      </c>
      <c r="C16" s="58" t="s">
        <v>27</v>
      </c>
      <c r="D16" s="60">
        <f t="shared" ref="D16" si="6">D12-D13</f>
        <v>67015.496448087433</v>
      </c>
      <c r="E16" s="60">
        <f t="shared" ref="E16:H16" si="7">E12-E13</f>
        <v>98445.919000000009</v>
      </c>
      <c r="F16" s="59">
        <f t="shared" si="7"/>
        <v>0</v>
      </c>
      <c r="G16" s="60">
        <f t="shared" si="7"/>
        <v>86297</v>
      </c>
      <c r="H16" s="49">
        <f t="shared" si="7"/>
        <v>86297</v>
      </c>
    </row>
    <row r="17" spans="1:8" s="31" customFormat="1" ht="18.75" customHeight="1" x14ac:dyDescent="0.2">
      <c r="A17" s="62" t="s">
        <v>59</v>
      </c>
      <c r="B17" s="50" t="s">
        <v>60</v>
      </c>
      <c r="C17" s="43" t="s">
        <v>27</v>
      </c>
      <c r="D17" s="44">
        <f t="shared" ref="D17" si="8">D18+D19+D20</f>
        <v>0</v>
      </c>
      <c r="E17" s="44">
        <f t="shared" ref="E17:H17" si="9">E18+E19+E20</f>
        <v>0</v>
      </c>
      <c r="F17" s="38">
        <f t="shared" si="9"/>
        <v>0</v>
      </c>
      <c r="G17" s="44">
        <f t="shared" si="9"/>
        <v>0</v>
      </c>
      <c r="H17" s="41">
        <f t="shared" si="9"/>
        <v>0</v>
      </c>
    </row>
    <row r="18" spans="1:8" s="31" customFormat="1" ht="18" customHeight="1" x14ac:dyDescent="0.2">
      <c r="A18" s="63" t="s">
        <v>61</v>
      </c>
      <c r="B18" s="64" t="s">
        <v>62</v>
      </c>
      <c r="C18" s="53" t="s">
        <v>27</v>
      </c>
      <c r="D18" s="55"/>
      <c r="E18" s="55"/>
      <c r="F18" s="54"/>
      <c r="G18" s="55"/>
      <c r="H18" s="45"/>
    </row>
    <row r="19" spans="1:8" s="31" customFormat="1" ht="15" x14ac:dyDescent="0.2">
      <c r="A19" s="65" t="s">
        <v>63</v>
      </c>
      <c r="B19" s="52" t="s">
        <v>64</v>
      </c>
      <c r="C19" s="43" t="s">
        <v>27</v>
      </c>
      <c r="D19" s="44">
        <v>0</v>
      </c>
      <c r="E19" s="44">
        <v>0</v>
      </c>
      <c r="F19" s="38"/>
      <c r="G19" s="44"/>
      <c r="H19" s="41"/>
    </row>
    <row r="20" spans="1:8" s="31" customFormat="1" ht="30" x14ac:dyDescent="0.2">
      <c r="A20" s="65" t="s">
        <v>65</v>
      </c>
      <c r="B20" s="52" t="s">
        <v>66</v>
      </c>
      <c r="C20" s="43" t="s">
        <v>27</v>
      </c>
      <c r="D20" s="44">
        <v>0</v>
      </c>
      <c r="E20" s="44">
        <v>0</v>
      </c>
      <c r="F20" s="38"/>
      <c r="G20" s="44"/>
      <c r="H20" s="45"/>
    </row>
    <row r="21" spans="1:8" s="31" customFormat="1" ht="14.25" x14ac:dyDescent="0.2">
      <c r="A21" s="66" t="s">
        <v>31</v>
      </c>
      <c r="B21" s="46" t="s">
        <v>67</v>
      </c>
      <c r="C21" s="43" t="s">
        <v>27</v>
      </c>
      <c r="D21" s="68">
        <f t="shared" ref="D21" si="10">D16-D17</f>
        <v>67015.496448087433</v>
      </c>
      <c r="E21" s="68">
        <f t="shared" ref="E21:H21" si="11">E16-E17</f>
        <v>98445.919000000009</v>
      </c>
      <c r="F21" s="67">
        <f t="shared" si="11"/>
        <v>0</v>
      </c>
      <c r="G21" s="68">
        <f t="shared" si="11"/>
        <v>86297</v>
      </c>
      <c r="H21" s="69">
        <f t="shared" si="11"/>
        <v>86297</v>
      </c>
    </row>
    <row r="22" spans="1:8" s="31" customFormat="1" ht="15" x14ac:dyDescent="0.2">
      <c r="A22" s="66"/>
      <c r="B22" s="70" t="s">
        <v>68</v>
      </c>
      <c r="C22" s="43"/>
      <c r="D22" s="72">
        <f t="shared" ref="D22" si="12">D23+D30+D33</f>
        <v>67015.496448087433</v>
      </c>
      <c r="E22" s="72">
        <f t="shared" ref="E22:H22" si="13">E23+E30+E33</f>
        <v>98445.919000000009</v>
      </c>
      <c r="F22" s="71">
        <f>F23+F30+F33</f>
        <v>0</v>
      </c>
      <c r="G22" s="72">
        <f t="shared" si="13"/>
        <v>86297</v>
      </c>
      <c r="H22" s="73">
        <f t="shared" si="13"/>
        <v>86297</v>
      </c>
    </row>
    <row r="23" spans="1:8" s="61" customFormat="1" ht="14.25" x14ac:dyDescent="0.2">
      <c r="A23" s="115" t="s">
        <v>69</v>
      </c>
      <c r="B23" s="74" t="s">
        <v>70</v>
      </c>
      <c r="C23" s="75" t="s">
        <v>27</v>
      </c>
      <c r="D23" s="77">
        <f t="shared" ref="D23" si="14">D24+D27</f>
        <v>0</v>
      </c>
      <c r="E23" s="77">
        <f t="shared" ref="E23:H23" si="15">E24+E27</f>
        <v>0</v>
      </c>
      <c r="F23" s="76">
        <f t="shared" si="15"/>
        <v>0</v>
      </c>
      <c r="G23" s="77">
        <f t="shared" si="15"/>
        <v>0</v>
      </c>
      <c r="H23" s="49">
        <f t="shared" si="15"/>
        <v>0</v>
      </c>
    </row>
    <row r="24" spans="1:8" s="31" customFormat="1" ht="15.75" customHeight="1" x14ac:dyDescent="0.2">
      <c r="A24" s="65"/>
      <c r="B24" s="52" t="s">
        <v>71</v>
      </c>
      <c r="C24" s="43" t="s">
        <v>27</v>
      </c>
      <c r="D24" s="44"/>
      <c r="E24" s="44"/>
      <c r="F24" s="38">
        <f>F25+F26</f>
        <v>0</v>
      </c>
      <c r="G24" s="44">
        <f>G25+G26</f>
        <v>0</v>
      </c>
      <c r="H24" s="78">
        <f>H25+H26</f>
        <v>0</v>
      </c>
    </row>
    <row r="25" spans="1:8" s="31" customFormat="1" ht="15" x14ac:dyDescent="0.2">
      <c r="A25" s="35"/>
      <c r="B25" s="79" t="s">
        <v>72</v>
      </c>
      <c r="C25" s="37" t="s">
        <v>27</v>
      </c>
      <c r="D25" s="40"/>
      <c r="E25" s="40"/>
      <c r="F25" s="39"/>
      <c r="G25" s="40"/>
      <c r="H25" s="78"/>
    </row>
    <row r="26" spans="1:8" s="31" customFormat="1" ht="15" x14ac:dyDescent="0.2">
      <c r="A26" s="65"/>
      <c r="B26" s="42" t="s">
        <v>73</v>
      </c>
      <c r="C26" s="43" t="s">
        <v>27</v>
      </c>
      <c r="D26" s="44"/>
      <c r="E26" s="44"/>
      <c r="F26" s="38"/>
      <c r="G26" s="44"/>
      <c r="H26" s="41"/>
    </row>
    <row r="27" spans="1:8" s="31" customFormat="1" ht="15" x14ac:dyDescent="0.2">
      <c r="A27" s="65" t="s">
        <v>74</v>
      </c>
      <c r="B27" s="52" t="s">
        <v>75</v>
      </c>
      <c r="C27" s="43" t="s">
        <v>27</v>
      </c>
      <c r="D27" s="44"/>
      <c r="E27" s="44"/>
      <c r="F27" s="38"/>
      <c r="G27" s="44"/>
      <c r="H27" s="45"/>
    </row>
    <row r="28" spans="1:8" s="31" customFormat="1" ht="15" x14ac:dyDescent="0.2">
      <c r="A28" s="65"/>
      <c r="B28" s="42" t="s">
        <v>72</v>
      </c>
      <c r="C28" s="43" t="s">
        <v>27</v>
      </c>
      <c r="D28" s="44"/>
      <c r="E28" s="44"/>
      <c r="F28" s="38"/>
      <c r="G28" s="44"/>
      <c r="H28" s="41"/>
    </row>
    <row r="29" spans="1:8" s="31" customFormat="1" ht="15" x14ac:dyDescent="0.2">
      <c r="A29" s="65"/>
      <c r="B29" s="42" t="s">
        <v>73</v>
      </c>
      <c r="C29" s="43" t="s">
        <v>27</v>
      </c>
      <c r="D29" s="44"/>
      <c r="E29" s="44"/>
      <c r="F29" s="38"/>
      <c r="G29" s="44"/>
      <c r="H29" s="45"/>
    </row>
    <row r="30" spans="1:8" s="61" customFormat="1" ht="14.25" x14ac:dyDescent="0.2">
      <c r="A30" s="115" t="s">
        <v>76</v>
      </c>
      <c r="B30" s="80" t="s">
        <v>77</v>
      </c>
      <c r="C30" s="75" t="s">
        <v>27</v>
      </c>
      <c r="D30" s="77">
        <f t="shared" ref="D30" si="16">D31+D32</f>
        <v>0</v>
      </c>
      <c r="E30" s="77">
        <f t="shared" ref="E30:H30" si="17">E31+E32</f>
        <v>0</v>
      </c>
      <c r="F30" s="76">
        <f t="shared" si="17"/>
        <v>0</v>
      </c>
      <c r="G30" s="77">
        <f t="shared" si="17"/>
        <v>0</v>
      </c>
      <c r="H30" s="49">
        <f t="shared" si="17"/>
        <v>0</v>
      </c>
    </row>
    <row r="31" spans="1:8" s="31" customFormat="1" ht="15" x14ac:dyDescent="0.2">
      <c r="A31" s="81"/>
      <c r="B31" s="82" t="s">
        <v>72</v>
      </c>
      <c r="C31" s="53" t="s">
        <v>27</v>
      </c>
      <c r="D31" s="55"/>
      <c r="E31" s="55"/>
      <c r="F31" s="54"/>
      <c r="G31" s="55"/>
      <c r="H31" s="83"/>
    </row>
    <row r="32" spans="1:8" s="31" customFormat="1" ht="15" x14ac:dyDescent="0.2">
      <c r="A32" s="65"/>
      <c r="B32" s="84" t="s">
        <v>78</v>
      </c>
      <c r="C32" s="43" t="s">
        <v>27</v>
      </c>
      <c r="D32" s="44"/>
      <c r="E32" s="44"/>
      <c r="F32" s="38"/>
      <c r="G32" s="44"/>
      <c r="H32" s="45"/>
    </row>
    <row r="33" spans="1:8" s="61" customFormat="1" ht="14.25" x14ac:dyDescent="0.2">
      <c r="A33" s="85" t="s">
        <v>79</v>
      </c>
      <c r="B33" s="86" t="s">
        <v>0</v>
      </c>
      <c r="C33" s="58" t="s">
        <v>27</v>
      </c>
      <c r="D33" s="60">
        <f t="shared" ref="D33" si="18">D34+D35</f>
        <v>67015.496448087433</v>
      </c>
      <c r="E33" s="60">
        <f t="shared" ref="E33:H33" si="19">E34+E35</f>
        <v>98445.919000000009</v>
      </c>
      <c r="F33" s="59">
        <f t="shared" si="19"/>
        <v>0</v>
      </c>
      <c r="G33" s="60">
        <f t="shared" si="19"/>
        <v>86297</v>
      </c>
      <c r="H33" s="87">
        <f t="shared" si="19"/>
        <v>86297</v>
      </c>
    </row>
    <row r="34" spans="1:8" s="31" customFormat="1" ht="15" x14ac:dyDescent="0.2">
      <c r="A34" s="65"/>
      <c r="B34" s="42" t="s">
        <v>72</v>
      </c>
      <c r="C34" s="43" t="s">
        <v>27</v>
      </c>
      <c r="D34" s="44">
        <v>67015.496448087433</v>
      </c>
      <c r="E34" s="44">
        <v>98445.919000000009</v>
      </c>
      <c r="F34" s="38"/>
      <c r="G34" s="44">
        <v>86297</v>
      </c>
      <c r="H34" s="45">
        <f>F34+G34</f>
        <v>86297</v>
      </c>
    </row>
    <row r="35" spans="1:8" s="31" customFormat="1" ht="15" x14ac:dyDescent="0.2">
      <c r="A35" s="88"/>
      <c r="B35" s="89" t="s">
        <v>80</v>
      </c>
      <c r="C35" s="90" t="s">
        <v>27</v>
      </c>
      <c r="D35" s="91"/>
      <c r="E35" s="91"/>
      <c r="F35" s="92"/>
      <c r="G35" s="93"/>
      <c r="H35" s="94"/>
    </row>
    <row r="36" spans="1:8" ht="5.25" customHeight="1" x14ac:dyDescent="0.2"/>
    <row r="37" spans="1:8" ht="15.75" x14ac:dyDescent="0.25">
      <c r="A37" s="97"/>
      <c r="B37" s="97"/>
      <c r="C37" s="97"/>
      <c r="D37" s="97"/>
      <c r="E37" s="97"/>
      <c r="F37" s="97"/>
      <c r="G37" s="97"/>
      <c r="H37" s="97"/>
    </row>
    <row r="38" spans="1:8" ht="15.75" x14ac:dyDescent="0.25">
      <c r="A38" s="97"/>
      <c r="B38" s="97"/>
      <c r="C38" s="97"/>
      <c r="D38" s="97"/>
      <c r="E38" s="97"/>
      <c r="F38" s="97"/>
      <c r="G38" s="97"/>
      <c r="H38" s="97"/>
    </row>
    <row r="39" spans="1:8" ht="15.75" x14ac:dyDescent="0.25">
      <c r="A39" s="97"/>
      <c r="B39" s="97"/>
      <c r="C39" s="97"/>
      <c r="D39" s="97"/>
      <c r="E39" s="97"/>
      <c r="F39" s="97"/>
      <c r="G39" s="97"/>
      <c r="H39" s="97"/>
    </row>
  </sheetData>
  <mergeCells count="8">
    <mergeCell ref="A1:H1"/>
    <mergeCell ref="A2:A5"/>
    <mergeCell ref="B2:B5"/>
    <mergeCell ref="C2:C5"/>
    <mergeCell ref="F4:H4"/>
    <mergeCell ref="D4:E4"/>
    <mergeCell ref="D2:H2"/>
    <mergeCell ref="D3:H3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B1" zoomScale="70" zoomScaleNormal="70" workbookViewId="0">
      <selection activeCell="H8" sqref="H8"/>
    </sheetView>
  </sheetViews>
  <sheetFormatPr defaultColWidth="9.140625" defaultRowHeight="15.75" x14ac:dyDescent="0.25"/>
  <cols>
    <col min="1" max="1" width="3.7109375" style="100" hidden="1" customWidth="1"/>
    <col min="2" max="2" width="7.42578125" style="100" customWidth="1"/>
    <col min="3" max="3" width="38.42578125" style="100" customWidth="1"/>
    <col min="4" max="4" width="16.42578125" style="100" customWidth="1"/>
    <col min="5" max="6" width="12.42578125" style="100" customWidth="1"/>
    <col min="7" max="7" width="5.7109375" style="100" customWidth="1"/>
    <col min="8" max="8" width="42.7109375" style="100" customWidth="1"/>
    <col min="9" max="9" width="14.140625" style="100" customWidth="1"/>
    <col min="10" max="10" width="21.85546875" style="100" customWidth="1"/>
    <col min="11" max="11" width="16.28515625" style="100" customWidth="1"/>
    <col min="12" max="12" width="52.140625" style="100" customWidth="1"/>
    <col min="13" max="16384" width="9.140625" style="100"/>
  </cols>
  <sheetData>
    <row r="1" spans="2:12" ht="38.25" customHeight="1" x14ac:dyDescent="0.25">
      <c r="B1" s="216" t="s">
        <v>108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2:12" ht="16.5" customHeight="1" x14ac:dyDescent="0.25">
      <c r="B2" s="101"/>
      <c r="C2" s="101"/>
      <c r="D2" s="101"/>
      <c r="E2" s="101"/>
      <c r="F2" s="102"/>
      <c r="G2" s="102"/>
      <c r="H2" s="102"/>
    </row>
    <row r="3" spans="2:12" x14ac:dyDescent="0.25">
      <c r="B3" s="206" t="s">
        <v>107</v>
      </c>
      <c r="C3" s="206"/>
      <c r="D3" s="206"/>
      <c r="E3" s="206"/>
      <c r="F3" s="206"/>
      <c r="G3" s="206"/>
    </row>
    <row r="4" spans="2:12" x14ac:dyDescent="0.25">
      <c r="B4" s="207" t="s">
        <v>82</v>
      </c>
      <c r="C4" s="211" t="s">
        <v>83</v>
      </c>
      <c r="D4" s="212"/>
      <c r="E4" s="212"/>
      <c r="F4" s="212"/>
      <c r="G4" s="213"/>
      <c r="H4" s="211" t="s">
        <v>84</v>
      </c>
      <c r="I4" s="212"/>
      <c r="J4" s="212"/>
      <c r="K4" s="217" t="s">
        <v>97</v>
      </c>
      <c r="L4" s="217" t="s">
        <v>98</v>
      </c>
    </row>
    <row r="5" spans="2:12" ht="72" customHeight="1" x14ac:dyDescent="0.25">
      <c r="B5" s="208"/>
      <c r="C5" s="98" t="s">
        <v>85</v>
      </c>
      <c r="D5" s="98" t="s">
        <v>86</v>
      </c>
      <c r="E5" s="203" t="s">
        <v>87</v>
      </c>
      <c r="F5" s="204"/>
      <c r="G5" s="205"/>
      <c r="H5" s="98" t="s">
        <v>85</v>
      </c>
      <c r="I5" s="98" t="s">
        <v>86</v>
      </c>
      <c r="J5" s="169" t="s">
        <v>88</v>
      </c>
      <c r="K5" s="217"/>
      <c r="L5" s="217"/>
    </row>
    <row r="6" spans="2:12" x14ac:dyDescent="0.25">
      <c r="B6" s="98">
        <v>1</v>
      </c>
      <c r="C6" s="98">
        <v>2</v>
      </c>
      <c r="D6" s="98">
        <v>3</v>
      </c>
      <c r="E6" s="203">
        <v>4</v>
      </c>
      <c r="F6" s="204"/>
      <c r="G6" s="205"/>
      <c r="H6" s="98">
        <v>5</v>
      </c>
      <c r="I6" s="98">
        <f>H6+1</f>
        <v>6</v>
      </c>
      <c r="J6" s="168">
        <f>I6+1</f>
        <v>7</v>
      </c>
      <c r="K6" s="118">
        <v>8</v>
      </c>
      <c r="L6" s="118">
        <v>9</v>
      </c>
    </row>
    <row r="7" spans="2:12" ht="261.75" customHeight="1" x14ac:dyDescent="0.25">
      <c r="B7" s="107" t="s">
        <v>4</v>
      </c>
      <c r="C7" s="108"/>
      <c r="D7" s="107"/>
      <c r="E7" s="203"/>
      <c r="F7" s="204"/>
      <c r="G7" s="205"/>
      <c r="H7" s="243" t="s">
        <v>118</v>
      </c>
      <c r="I7" s="155" t="s">
        <v>116</v>
      </c>
      <c r="J7" s="181">
        <f>'[1]20-25-26 счет'!$H$17</f>
        <v>233000</v>
      </c>
      <c r="K7" s="121"/>
      <c r="L7" s="179" t="s">
        <v>126</v>
      </c>
    </row>
    <row r="8" spans="2:12" ht="243" customHeight="1" x14ac:dyDescent="0.25">
      <c r="B8" s="107"/>
      <c r="C8" s="143"/>
      <c r="D8" s="107"/>
      <c r="E8" s="203"/>
      <c r="F8" s="204"/>
      <c r="G8" s="205"/>
      <c r="H8" s="243" t="s">
        <v>119</v>
      </c>
      <c r="I8" s="155" t="s">
        <v>116</v>
      </c>
      <c r="J8" s="181">
        <f>'[1]20-25-26 счет'!$H$18</f>
        <v>716557</v>
      </c>
      <c r="K8" s="170"/>
      <c r="L8" s="180" t="s">
        <v>127</v>
      </c>
    </row>
    <row r="9" spans="2:12" ht="115.5" customHeight="1" x14ac:dyDescent="0.25">
      <c r="B9" s="107"/>
      <c r="C9" s="143"/>
      <c r="D9" s="107"/>
      <c r="E9" s="203"/>
      <c r="F9" s="204"/>
      <c r="G9" s="205"/>
      <c r="H9" s="243" t="s">
        <v>120</v>
      </c>
      <c r="I9" s="155" t="s">
        <v>116</v>
      </c>
      <c r="J9" s="181">
        <f>'[1]20-25-26 счет'!$H$19</f>
        <v>220000</v>
      </c>
      <c r="K9" s="170"/>
      <c r="L9" s="179" t="s">
        <v>128</v>
      </c>
    </row>
    <row r="10" spans="2:12" x14ac:dyDescent="0.25">
      <c r="B10" s="143" t="s">
        <v>89</v>
      </c>
      <c r="C10" s="144"/>
      <c r="D10" s="144"/>
      <c r="E10" s="144"/>
      <c r="F10" s="146"/>
      <c r="G10" s="145"/>
      <c r="H10" s="116" t="s">
        <v>89</v>
      </c>
      <c r="I10" s="117"/>
      <c r="J10" s="173">
        <f>J9+J8+J7</f>
        <v>1169557</v>
      </c>
      <c r="K10" s="103"/>
      <c r="L10" s="119"/>
    </row>
    <row r="11" spans="2:12" ht="18" customHeight="1" x14ac:dyDescent="0.25">
      <c r="B11" s="202" t="s">
        <v>90</v>
      </c>
      <c r="C11" s="202"/>
      <c r="D11" s="202"/>
      <c r="E11" s="202"/>
      <c r="F11" s="202"/>
      <c r="G11" s="202"/>
      <c r="H11" s="202"/>
      <c r="I11" s="202"/>
      <c r="J11" s="202"/>
    </row>
    <row r="12" spans="2:12" ht="15.75" customHeight="1" x14ac:dyDescent="0.25">
      <c r="B12" s="104"/>
      <c r="C12" s="105"/>
      <c r="D12" s="106"/>
      <c r="E12" s="106"/>
    </row>
    <row r="13" spans="2:12" ht="21.75" customHeight="1" x14ac:dyDescent="0.25">
      <c r="B13" s="206" t="s">
        <v>91</v>
      </c>
      <c r="C13" s="206"/>
      <c r="D13" s="206"/>
      <c r="E13" s="206"/>
      <c r="F13" s="206"/>
      <c r="G13" s="206"/>
    </row>
    <row r="14" spans="2:12" x14ac:dyDescent="0.25">
      <c r="B14" s="207" t="s">
        <v>82</v>
      </c>
      <c r="C14" s="211" t="s">
        <v>83</v>
      </c>
      <c r="D14" s="212"/>
      <c r="E14" s="212"/>
      <c r="F14" s="212"/>
      <c r="G14" s="213"/>
      <c r="H14" s="211" t="s">
        <v>84</v>
      </c>
      <c r="I14" s="212"/>
      <c r="J14" s="212"/>
      <c r="K14" s="217" t="s">
        <v>97</v>
      </c>
      <c r="L14" s="217" t="s">
        <v>101</v>
      </c>
    </row>
    <row r="15" spans="2:12" ht="62.45" customHeight="1" x14ac:dyDescent="0.25">
      <c r="B15" s="208"/>
      <c r="C15" s="98" t="s">
        <v>85</v>
      </c>
      <c r="D15" s="98" t="s">
        <v>86</v>
      </c>
      <c r="E15" s="203" t="s">
        <v>87</v>
      </c>
      <c r="F15" s="204"/>
      <c r="G15" s="205"/>
      <c r="H15" s="98" t="s">
        <v>85</v>
      </c>
      <c r="I15" s="98" t="s">
        <v>86</v>
      </c>
      <c r="J15" s="169" t="s">
        <v>88</v>
      </c>
      <c r="K15" s="217"/>
      <c r="L15" s="217"/>
    </row>
    <row r="16" spans="2:12" x14ac:dyDescent="0.25">
      <c r="B16" s="98">
        <v>1</v>
      </c>
      <c r="C16" s="98">
        <v>2</v>
      </c>
      <c r="D16" s="98">
        <v>3</v>
      </c>
      <c r="E16" s="203">
        <v>4</v>
      </c>
      <c r="F16" s="204"/>
      <c r="G16" s="205"/>
      <c r="H16" s="98">
        <v>5</v>
      </c>
      <c r="I16" s="98">
        <f>H16+1</f>
        <v>6</v>
      </c>
      <c r="J16" s="168">
        <f>I16+1</f>
        <v>7</v>
      </c>
      <c r="K16" s="118">
        <v>8</v>
      </c>
      <c r="L16" s="118">
        <v>9</v>
      </c>
    </row>
    <row r="17" spans="2:12" x14ac:dyDescent="0.25">
      <c r="B17" s="107" t="s">
        <v>4</v>
      </c>
      <c r="C17" s="108"/>
      <c r="D17" s="107"/>
      <c r="E17" s="203"/>
      <c r="F17" s="204"/>
      <c r="G17" s="205"/>
      <c r="H17" s="103"/>
      <c r="I17" s="103"/>
      <c r="J17" s="171"/>
      <c r="K17" s="120"/>
      <c r="L17" s="120"/>
    </row>
    <row r="18" spans="2:12" x14ac:dyDescent="0.25">
      <c r="B18" s="209" t="s">
        <v>89</v>
      </c>
      <c r="C18" s="209"/>
      <c r="D18" s="209"/>
      <c r="E18" s="210"/>
      <c r="F18" s="210"/>
      <c r="G18" s="210"/>
      <c r="H18" s="214" t="s">
        <v>89</v>
      </c>
      <c r="I18" s="215"/>
      <c r="J18" s="215"/>
      <c r="K18" s="120"/>
      <c r="L18" s="120"/>
    </row>
    <row r="19" spans="2:12" ht="20.25" customHeight="1" x14ac:dyDescent="0.25">
      <c r="B19" s="202" t="s">
        <v>92</v>
      </c>
      <c r="C19" s="202"/>
      <c r="D19" s="202"/>
      <c r="E19" s="202"/>
      <c r="F19" s="202"/>
      <c r="G19" s="202"/>
      <c r="H19" s="202"/>
      <c r="I19" s="202"/>
      <c r="J19" s="202"/>
    </row>
    <row r="20" spans="2:12" ht="15.75" customHeight="1" x14ac:dyDescent="0.25">
      <c r="B20" s="109"/>
      <c r="C20" s="109"/>
      <c r="D20" s="109"/>
      <c r="E20" s="109"/>
    </row>
    <row r="21" spans="2:12" ht="35.25" customHeight="1" x14ac:dyDescent="0.25">
      <c r="B21" s="216" t="s">
        <v>93</v>
      </c>
      <c r="C21" s="216"/>
      <c r="D21" s="216"/>
      <c r="E21" s="216"/>
      <c r="F21" s="216"/>
      <c r="G21" s="216"/>
      <c r="H21" s="216"/>
      <c r="I21" s="216"/>
      <c r="J21" s="216"/>
    </row>
    <row r="22" spans="2:12" x14ac:dyDescent="0.25">
      <c r="B22" s="207" t="s">
        <v>82</v>
      </c>
      <c r="C22" s="211" t="s">
        <v>83</v>
      </c>
      <c r="D22" s="212"/>
      <c r="E22" s="212"/>
      <c r="F22" s="212"/>
      <c r="G22" s="213"/>
      <c r="H22" s="218" t="s">
        <v>84</v>
      </c>
      <c r="I22" s="218"/>
      <c r="J22" s="218"/>
      <c r="K22" s="217" t="s">
        <v>97</v>
      </c>
      <c r="L22" s="217" t="s">
        <v>101</v>
      </c>
    </row>
    <row r="23" spans="2:12" ht="62.45" customHeight="1" x14ac:dyDescent="0.25">
      <c r="B23" s="208"/>
      <c r="C23" s="98" t="s">
        <v>85</v>
      </c>
      <c r="D23" s="98" t="s">
        <v>86</v>
      </c>
      <c r="E23" s="203" t="s">
        <v>87</v>
      </c>
      <c r="F23" s="204"/>
      <c r="G23" s="205"/>
      <c r="H23" s="98" t="s">
        <v>85</v>
      </c>
      <c r="I23" s="98" t="s">
        <v>86</v>
      </c>
      <c r="J23" s="169" t="s">
        <v>88</v>
      </c>
      <c r="K23" s="217"/>
      <c r="L23" s="217"/>
    </row>
    <row r="24" spans="2:12" x14ac:dyDescent="0.25">
      <c r="B24" s="98">
        <v>1</v>
      </c>
      <c r="C24" s="98">
        <v>2</v>
      </c>
      <c r="D24" s="98">
        <v>3</v>
      </c>
      <c r="E24" s="203">
        <v>4</v>
      </c>
      <c r="F24" s="204"/>
      <c r="G24" s="205"/>
      <c r="H24" s="98">
        <v>5</v>
      </c>
      <c r="I24" s="98">
        <f>H24+1</f>
        <v>6</v>
      </c>
      <c r="J24" s="169">
        <f>I24+1</f>
        <v>7</v>
      </c>
      <c r="K24" s="118">
        <v>8</v>
      </c>
      <c r="L24" s="118">
        <v>9</v>
      </c>
    </row>
    <row r="25" spans="2:12" x14ac:dyDescent="0.25">
      <c r="B25" s="107" t="s">
        <v>4</v>
      </c>
      <c r="C25" s="108"/>
      <c r="D25" s="107"/>
      <c r="E25" s="203"/>
      <c r="F25" s="204"/>
      <c r="G25" s="205"/>
      <c r="H25" s="103"/>
      <c r="I25" s="124"/>
      <c r="J25" s="170"/>
      <c r="K25" s="121"/>
      <c r="L25" s="123"/>
    </row>
    <row r="26" spans="2:12" x14ac:dyDescent="0.25">
      <c r="B26" s="209" t="s">
        <v>89</v>
      </c>
      <c r="C26" s="209"/>
      <c r="D26" s="209"/>
      <c r="E26" s="209"/>
      <c r="F26" s="209"/>
      <c r="G26" s="209"/>
      <c r="H26" s="116" t="s">
        <v>89</v>
      </c>
      <c r="I26" s="117"/>
      <c r="J26" s="117"/>
      <c r="K26" s="120"/>
      <c r="L26" s="120"/>
    </row>
    <row r="27" spans="2:12" ht="18.75" customHeight="1" x14ac:dyDescent="0.25">
      <c r="B27" s="202" t="s">
        <v>94</v>
      </c>
      <c r="C27" s="202"/>
      <c r="D27" s="202"/>
      <c r="E27" s="202"/>
      <c r="F27" s="202"/>
      <c r="G27" s="202"/>
      <c r="H27" s="202"/>
      <c r="I27" s="202"/>
      <c r="J27" s="202"/>
    </row>
    <row r="28" spans="2:12" x14ac:dyDescent="0.25">
      <c r="B28" s="104"/>
      <c r="C28" s="105"/>
      <c r="D28" s="106"/>
      <c r="E28" s="106"/>
    </row>
  </sheetData>
  <mergeCells count="36">
    <mergeCell ref="B1:L1"/>
    <mergeCell ref="L4:L5"/>
    <mergeCell ref="K14:K15"/>
    <mergeCell ref="L14:L15"/>
    <mergeCell ref="K4:K5"/>
    <mergeCell ref="B3:G3"/>
    <mergeCell ref="B4:B5"/>
    <mergeCell ref="C4:G4"/>
    <mergeCell ref="H4:J4"/>
    <mergeCell ref="E5:G5"/>
    <mergeCell ref="E6:G6"/>
    <mergeCell ref="E8:G8"/>
    <mergeCell ref="E9:G9"/>
    <mergeCell ref="B21:J21"/>
    <mergeCell ref="E23:G23"/>
    <mergeCell ref="L22:L23"/>
    <mergeCell ref="K22:K23"/>
    <mergeCell ref="B22:B23"/>
    <mergeCell ref="C22:G22"/>
    <mergeCell ref="H22:J22"/>
    <mergeCell ref="B27:J27"/>
    <mergeCell ref="E24:G24"/>
    <mergeCell ref="E7:G7"/>
    <mergeCell ref="B11:J11"/>
    <mergeCell ref="B13:G13"/>
    <mergeCell ref="E15:G15"/>
    <mergeCell ref="B14:B15"/>
    <mergeCell ref="E25:G25"/>
    <mergeCell ref="B26:G26"/>
    <mergeCell ref="B18:G18"/>
    <mergeCell ref="E17:G17"/>
    <mergeCell ref="C14:G14"/>
    <mergeCell ref="H14:J14"/>
    <mergeCell ref="E16:G16"/>
    <mergeCell ref="H18:J18"/>
    <mergeCell ref="B19:J19"/>
  </mergeCells>
  <printOptions horizontalCentered="1"/>
  <pageMargins left="0.39370078740157483" right="0.39370078740157483" top="1.1811023622047245" bottom="0.3937007874015748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opLeftCell="C1" zoomScale="70" zoomScaleNormal="70" workbookViewId="0">
      <selection activeCell="F33" sqref="F33"/>
    </sheetView>
  </sheetViews>
  <sheetFormatPr defaultColWidth="9.140625" defaultRowHeight="15.75" x14ac:dyDescent="0.25"/>
  <cols>
    <col min="1" max="1" width="3.7109375" style="100" hidden="1" customWidth="1"/>
    <col min="2" max="2" width="7.42578125" style="100" customWidth="1"/>
    <col min="3" max="3" width="36.7109375" style="100" customWidth="1"/>
    <col min="4" max="4" width="15.140625" style="100" customWidth="1"/>
    <col min="5" max="6" width="18.7109375" style="100" customWidth="1"/>
    <col min="7" max="7" width="42.85546875" style="100" customWidth="1"/>
    <col min="8" max="8" width="14.7109375" style="100" customWidth="1"/>
    <col min="9" max="9" width="17.42578125" style="100" customWidth="1"/>
    <col min="10" max="10" width="25.5703125" style="100" customWidth="1"/>
    <col min="11" max="16384" width="9.140625" style="100"/>
  </cols>
  <sheetData>
    <row r="1" spans="2:9" x14ac:dyDescent="0.25">
      <c r="B1" s="219" t="s">
        <v>102</v>
      </c>
      <c r="C1" s="219"/>
      <c r="D1" s="219"/>
      <c r="E1" s="219"/>
      <c r="F1" s="219"/>
      <c r="G1" s="219"/>
      <c r="H1" s="219"/>
      <c r="I1" s="219"/>
    </row>
    <row r="2" spans="2:9" ht="15.75" customHeight="1" x14ac:dyDescent="0.25">
      <c r="B2" s="220" t="s">
        <v>99</v>
      </c>
      <c r="C2" s="211" t="s">
        <v>83</v>
      </c>
      <c r="D2" s="212"/>
      <c r="E2" s="212"/>
      <c r="F2" s="212"/>
      <c r="G2" s="211" t="s">
        <v>84</v>
      </c>
      <c r="H2" s="212"/>
      <c r="I2" s="212"/>
    </row>
    <row r="3" spans="2:9" ht="40.5" customHeight="1" x14ac:dyDescent="0.25">
      <c r="B3" s="221"/>
      <c r="C3" s="220" t="s">
        <v>28</v>
      </c>
      <c r="D3" s="220" t="s">
        <v>11</v>
      </c>
      <c r="E3" s="185" t="s">
        <v>12</v>
      </c>
      <c r="F3" s="185" t="s">
        <v>12</v>
      </c>
      <c r="G3" s="217" t="s">
        <v>28</v>
      </c>
      <c r="H3" s="217" t="s">
        <v>11</v>
      </c>
      <c r="I3" s="128" t="s">
        <v>12</v>
      </c>
    </row>
    <row r="4" spans="2:9" ht="22.5" customHeight="1" x14ac:dyDescent="0.25">
      <c r="B4" s="221"/>
      <c r="C4" s="221"/>
      <c r="D4" s="221"/>
      <c r="E4" s="220" t="s">
        <v>131</v>
      </c>
      <c r="F4" s="220" t="s">
        <v>130</v>
      </c>
      <c r="G4" s="217"/>
      <c r="H4" s="217"/>
      <c r="I4" s="217" t="s">
        <v>122</v>
      </c>
    </row>
    <row r="5" spans="2:9" ht="39" customHeight="1" x14ac:dyDescent="0.25">
      <c r="B5" s="222"/>
      <c r="C5" s="222"/>
      <c r="D5" s="222"/>
      <c r="E5" s="222"/>
      <c r="F5" s="222"/>
      <c r="G5" s="217"/>
      <c r="H5" s="217"/>
      <c r="I5" s="217"/>
    </row>
    <row r="6" spans="2:9" x14ac:dyDescent="0.25">
      <c r="B6" s="98">
        <v>1</v>
      </c>
      <c r="C6" s="98">
        <v>2</v>
      </c>
      <c r="D6" s="98">
        <v>3</v>
      </c>
      <c r="E6" s="184">
        <v>4</v>
      </c>
      <c r="F6" s="98">
        <v>4</v>
      </c>
      <c r="G6" s="128">
        <v>6</v>
      </c>
      <c r="H6" s="128">
        <f>G6+1</f>
        <v>7</v>
      </c>
      <c r="I6" s="128">
        <v>8</v>
      </c>
    </row>
    <row r="7" spans="2:9" ht="21.75" customHeight="1" x14ac:dyDescent="0.25">
      <c r="B7" s="110" t="s">
        <v>4</v>
      </c>
      <c r="C7" s="16" t="s">
        <v>29</v>
      </c>
      <c r="D7" s="111" t="s">
        <v>2</v>
      </c>
      <c r="E7" s="172">
        <f>'[2]ПП разд 1-5'!$E$48</f>
        <v>27949.08980869353</v>
      </c>
      <c r="F7" s="172">
        <f>'[3]ПП разд 1-5'!$D$47</f>
        <v>81252.68170914895</v>
      </c>
      <c r="G7" s="129" t="s">
        <v>29</v>
      </c>
      <c r="H7" s="111" t="s">
        <v>2</v>
      </c>
      <c r="I7" s="174">
        <v>43209.089484775337</v>
      </c>
    </row>
  </sheetData>
  <mergeCells count="11">
    <mergeCell ref="G2:I2"/>
    <mergeCell ref="B1:I1"/>
    <mergeCell ref="C2:F2"/>
    <mergeCell ref="B2:B5"/>
    <mergeCell ref="F4:F5"/>
    <mergeCell ref="D3:D5"/>
    <mergeCell ref="C3:C5"/>
    <mergeCell ref="G3:G5"/>
    <mergeCell ref="H3:H5"/>
    <mergeCell ref="I4:I5"/>
    <mergeCell ref="E4:E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2" sqref="H22"/>
    </sheetView>
  </sheetViews>
  <sheetFormatPr defaultColWidth="9.140625" defaultRowHeight="12.75" x14ac:dyDescent="0.2"/>
  <cols>
    <col min="1" max="1" width="6.5703125" style="3" customWidth="1"/>
    <col min="2" max="2" width="74.28515625" style="3" customWidth="1"/>
    <col min="3" max="3" width="12.140625" style="3" customWidth="1"/>
    <col min="4" max="4" width="14.85546875" style="3" customWidth="1"/>
    <col min="5" max="5" width="15.7109375" style="3" customWidth="1"/>
    <col min="6" max="6" width="13.140625" style="3" customWidth="1"/>
    <col min="7" max="7" width="47.5703125" style="3" customWidth="1"/>
    <col min="8" max="16384" width="9.140625" style="3"/>
  </cols>
  <sheetData>
    <row r="1" spans="1:7" s="1" customFormat="1" ht="35.25" customHeight="1" x14ac:dyDescent="0.25">
      <c r="A1" s="191" t="s">
        <v>81</v>
      </c>
      <c r="B1" s="191"/>
      <c r="C1" s="191"/>
      <c r="D1" s="191"/>
      <c r="E1" s="191"/>
      <c r="F1" s="191"/>
      <c r="G1" s="191"/>
    </row>
    <row r="2" spans="1:7" ht="15.75" customHeight="1" x14ac:dyDescent="0.2">
      <c r="A2" s="227" t="s">
        <v>10</v>
      </c>
      <c r="B2" s="227" t="s">
        <v>1</v>
      </c>
      <c r="C2" s="227" t="s">
        <v>11</v>
      </c>
      <c r="D2" s="225" t="s">
        <v>23</v>
      </c>
      <c r="E2" s="226"/>
      <c r="F2" s="217" t="s">
        <v>100</v>
      </c>
      <c r="G2" s="217" t="s">
        <v>101</v>
      </c>
    </row>
    <row r="3" spans="1:7" ht="31.5" customHeight="1" x14ac:dyDescent="0.2">
      <c r="A3" s="228"/>
      <c r="B3" s="228"/>
      <c r="C3" s="228"/>
      <c r="D3" s="230" t="s">
        <v>123</v>
      </c>
      <c r="E3" s="230"/>
      <c r="F3" s="217"/>
      <c r="G3" s="217"/>
    </row>
    <row r="4" spans="1:7" ht="84" customHeight="1" x14ac:dyDescent="0.2">
      <c r="A4" s="229"/>
      <c r="B4" s="229"/>
      <c r="C4" s="229"/>
      <c r="D4" s="11" t="s">
        <v>43</v>
      </c>
      <c r="E4" s="11" t="s">
        <v>44</v>
      </c>
      <c r="F4" s="217"/>
      <c r="G4" s="217"/>
    </row>
    <row r="5" spans="1:7" s="14" customFormat="1" ht="15.75" x14ac:dyDescent="0.25">
      <c r="A5" s="13">
        <v>1</v>
      </c>
      <c r="B5" s="12">
        <v>2</v>
      </c>
      <c r="C5" s="12">
        <v>3</v>
      </c>
      <c r="D5" s="2">
        <f>C5+1</f>
        <v>4</v>
      </c>
      <c r="E5" s="2">
        <v>5</v>
      </c>
      <c r="F5" s="98">
        <v>6</v>
      </c>
      <c r="G5" s="98">
        <v>7</v>
      </c>
    </row>
    <row r="6" spans="1:7" ht="17.25" customHeight="1" x14ac:dyDescent="0.2">
      <c r="A6" s="4" t="s">
        <v>22</v>
      </c>
      <c r="B6" s="223" t="s">
        <v>15</v>
      </c>
      <c r="C6" s="224"/>
      <c r="D6" s="224"/>
      <c r="E6" s="224"/>
      <c r="F6" s="224"/>
      <c r="G6" s="231"/>
    </row>
    <row r="7" spans="1:7" ht="32.450000000000003" customHeight="1" x14ac:dyDescent="0.2">
      <c r="A7" s="5">
        <v>1</v>
      </c>
      <c r="B7" s="130" t="s">
        <v>17</v>
      </c>
      <c r="C7" s="141" t="s">
        <v>3</v>
      </c>
      <c r="D7" s="15">
        <f>D8/D9</f>
        <v>0</v>
      </c>
      <c r="E7" s="15">
        <v>0</v>
      </c>
      <c r="F7" s="125"/>
      <c r="G7" s="15"/>
    </row>
    <row r="8" spans="1:7" ht="47.25" x14ac:dyDescent="0.2">
      <c r="A8" s="8" t="s">
        <v>13</v>
      </c>
      <c r="B8" s="131" t="s">
        <v>18</v>
      </c>
      <c r="C8" s="142" t="s">
        <v>19</v>
      </c>
      <c r="D8" s="10">
        <v>0</v>
      </c>
      <c r="E8" s="10">
        <v>0</v>
      </c>
      <c r="F8" s="126"/>
      <c r="G8" s="10"/>
    </row>
    <row r="9" spans="1:7" ht="60" customHeight="1" x14ac:dyDescent="0.2">
      <c r="A9" s="7" t="s">
        <v>14</v>
      </c>
      <c r="B9" s="158" t="s">
        <v>20</v>
      </c>
      <c r="C9" s="159" t="s">
        <v>19</v>
      </c>
      <c r="D9" s="17">
        <v>54</v>
      </c>
      <c r="E9" s="17">
        <v>57</v>
      </c>
      <c r="F9" s="160">
        <f>E9-D9</f>
        <v>3</v>
      </c>
      <c r="G9" s="122" t="s">
        <v>125</v>
      </c>
    </row>
    <row r="10" spans="1:7" ht="20.25" customHeight="1" x14ac:dyDescent="0.2">
      <c r="A10" s="147" t="s">
        <v>109</v>
      </c>
      <c r="B10" s="156" t="s">
        <v>15</v>
      </c>
      <c r="C10" s="157"/>
      <c r="D10" s="157"/>
      <c r="E10" s="157"/>
      <c r="F10" s="154"/>
      <c r="G10" s="162"/>
    </row>
    <row r="11" spans="1:7" ht="31.5" x14ac:dyDescent="0.2">
      <c r="A11" s="5">
        <v>1</v>
      </c>
      <c r="B11" s="148" t="s">
        <v>110</v>
      </c>
      <c r="C11" s="9" t="s">
        <v>111</v>
      </c>
      <c r="D11" s="15">
        <f>D12/D13</f>
        <v>0</v>
      </c>
      <c r="E11" s="15">
        <v>0</v>
      </c>
      <c r="F11" s="15"/>
      <c r="G11" s="161"/>
    </row>
    <row r="12" spans="1:7" ht="148.5" customHeight="1" x14ac:dyDescent="0.2">
      <c r="A12" s="8" t="s">
        <v>13</v>
      </c>
      <c r="B12" s="149" t="s">
        <v>112</v>
      </c>
      <c r="C12" s="6" t="s">
        <v>19</v>
      </c>
      <c r="D12" s="10">
        <v>0</v>
      </c>
      <c r="E12" s="10">
        <v>0</v>
      </c>
      <c r="F12" s="10"/>
      <c r="G12" s="10"/>
    </row>
    <row r="13" spans="1:7" ht="20.25" customHeight="1" x14ac:dyDescent="0.2">
      <c r="A13" s="7" t="s">
        <v>14</v>
      </c>
      <c r="B13" s="150" t="s">
        <v>113</v>
      </c>
      <c r="C13" s="151" t="s">
        <v>114</v>
      </c>
      <c r="D13" s="152">
        <v>12.872</v>
      </c>
      <c r="E13" s="152">
        <f>D13</f>
        <v>12.872</v>
      </c>
      <c r="F13" s="152"/>
      <c r="G13" s="152"/>
    </row>
    <row r="14" spans="1:7" ht="15.75" customHeight="1" x14ac:dyDescent="0.2">
      <c r="A14" s="4" t="s">
        <v>109</v>
      </c>
      <c r="B14" s="223" t="s">
        <v>16</v>
      </c>
      <c r="C14" s="224"/>
      <c r="D14" s="224"/>
      <c r="E14" s="224"/>
      <c r="F14" s="224"/>
      <c r="G14" s="224"/>
    </row>
    <row r="15" spans="1:7" ht="47.25" x14ac:dyDescent="0.2">
      <c r="A15" s="133" t="s">
        <v>103</v>
      </c>
      <c r="B15" s="134" t="s">
        <v>104</v>
      </c>
      <c r="C15" s="9" t="s">
        <v>21</v>
      </c>
      <c r="D15" s="153">
        <f>D16/D17</f>
        <v>3.0695635031859467</v>
      </c>
      <c r="E15" s="153">
        <f>E16/E17</f>
        <v>7.511338748739818</v>
      </c>
      <c r="F15" s="163">
        <f>E15-D15</f>
        <v>4.4417752455538713</v>
      </c>
      <c r="G15" s="164"/>
    </row>
    <row r="16" spans="1:7" ht="133.5" customHeight="1" x14ac:dyDescent="0.2">
      <c r="A16" s="135" t="s">
        <v>13</v>
      </c>
      <c r="B16" s="136" t="s">
        <v>105</v>
      </c>
      <c r="C16" s="6" t="s">
        <v>25</v>
      </c>
      <c r="D16" s="165">
        <v>302.18599999999998</v>
      </c>
      <c r="E16" s="18">
        <v>648.20600000000002</v>
      </c>
      <c r="F16" s="18">
        <f>E16-D16</f>
        <v>346.02000000000004</v>
      </c>
      <c r="G16" s="178" t="s">
        <v>129</v>
      </c>
    </row>
    <row r="17" spans="1:7" ht="43.5" customHeight="1" x14ac:dyDescent="0.2">
      <c r="A17" s="137" t="s">
        <v>14</v>
      </c>
      <c r="B17" s="132" t="s">
        <v>106</v>
      </c>
      <c r="C17" s="140" t="s">
        <v>24</v>
      </c>
      <c r="D17" s="166">
        <v>98.445919000000004</v>
      </c>
      <c r="E17" s="138">
        <v>86.296999999999997</v>
      </c>
      <c r="F17" s="139">
        <f>E17-D17</f>
        <v>-12.148919000000006</v>
      </c>
      <c r="G17" s="177" t="s">
        <v>124</v>
      </c>
    </row>
    <row r="19" spans="1:7" x14ac:dyDescent="0.2">
      <c r="E19" s="175"/>
    </row>
    <row r="20" spans="1:7" ht="18.75" x14ac:dyDescent="0.3">
      <c r="E20" s="175"/>
      <c r="F20" s="96"/>
      <c r="G20" s="96"/>
    </row>
    <row r="21" spans="1:7" ht="18.75" x14ac:dyDescent="0.3">
      <c r="B21" s="167"/>
      <c r="C21" s="167"/>
      <c r="F21" s="96"/>
      <c r="G21" s="96"/>
    </row>
    <row r="22" spans="1:7" ht="18.75" x14ac:dyDescent="0.3">
      <c r="F22" s="96"/>
      <c r="G22" s="96"/>
    </row>
    <row r="23" spans="1:7" ht="18.75" x14ac:dyDescent="0.3">
      <c r="F23" s="96"/>
      <c r="G23" s="96"/>
    </row>
    <row r="24" spans="1:7" ht="18.75" x14ac:dyDescent="0.3">
      <c r="F24" s="96"/>
      <c r="G24" s="96"/>
    </row>
    <row r="25" spans="1:7" ht="18.75" x14ac:dyDescent="0.3">
      <c r="F25" s="96"/>
      <c r="G25" s="96"/>
    </row>
    <row r="26" spans="1:7" ht="18.75" x14ac:dyDescent="0.3">
      <c r="F26" s="96"/>
      <c r="G26" s="96"/>
    </row>
    <row r="27" spans="1:7" ht="18.75" x14ac:dyDescent="0.3">
      <c r="F27" s="96"/>
      <c r="G27" s="96"/>
    </row>
    <row r="28" spans="1:7" ht="18.75" x14ac:dyDescent="0.3">
      <c r="F28" s="96"/>
      <c r="G28" s="96"/>
    </row>
    <row r="29" spans="1:7" ht="18.75" x14ac:dyDescent="0.3">
      <c r="F29" s="96"/>
      <c r="G29" s="96"/>
    </row>
    <row r="30" spans="1:7" ht="18.75" x14ac:dyDescent="0.3">
      <c r="F30" s="96"/>
      <c r="G30" s="96"/>
    </row>
    <row r="31" spans="1:7" ht="18.75" x14ac:dyDescent="0.3">
      <c r="F31" s="96"/>
      <c r="G31" s="96"/>
    </row>
    <row r="32" spans="1:7" ht="18.75" x14ac:dyDescent="0.3">
      <c r="F32" s="96"/>
      <c r="G32" s="96"/>
    </row>
    <row r="33" spans="6:7" ht="18.75" x14ac:dyDescent="0.3">
      <c r="F33" s="96"/>
      <c r="G33" s="96"/>
    </row>
  </sheetData>
  <mergeCells count="10">
    <mergeCell ref="A1:G1"/>
    <mergeCell ref="B14:G14"/>
    <mergeCell ref="D2:E2"/>
    <mergeCell ref="A2:A4"/>
    <mergeCell ref="B2:B4"/>
    <mergeCell ref="C2:C4"/>
    <mergeCell ref="D3:E3"/>
    <mergeCell ref="B6:G6"/>
    <mergeCell ref="F2:F4"/>
    <mergeCell ref="G2:G4"/>
  </mergeCells>
  <printOptions horizontalCentered="1"/>
  <pageMargins left="0.39370078740157483" right="0.39370078740157483" top="1.1811023622047245" bottom="0.39370078740157483" header="0.11811023622047245" footer="0.11811023622047245"/>
  <pageSetup paperSize="9" scale="67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mvlasuk</dc:creator>
  <cp:lastModifiedBy>Бровко Дарья Андреевна</cp:lastModifiedBy>
  <cp:lastPrinted>2022-03-30T02:31:58Z</cp:lastPrinted>
  <dcterms:created xsi:type="dcterms:W3CDTF">1996-10-08T23:32:33Z</dcterms:created>
  <dcterms:modified xsi:type="dcterms:W3CDTF">2022-11-04T01:01:42Z</dcterms:modified>
</cp:coreProperties>
</file>