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4160" yWindow="60" windowWidth="14415" windowHeight="12675" tabRatio="830"/>
  </bookViews>
  <sheets>
    <sheet name="раздел 1" sheetId="28" r:id="rId1"/>
    <sheet name="раздел 2" sheetId="29" r:id="rId2"/>
    <sheet name="раздел 3" sheetId="31" r:id="rId3"/>
    <sheet name="раздел 4" sheetId="32" r:id="rId4"/>
    <sheet name="раздел 5" sheetId="27" r:id="rId5"/>
  </sheets>
  <externalReferences>
    <externalReference r:id="rId6"/>
  </externalReferences>
  <definedNames>
    <definedName name="_xlnm.Print_Titles" localSheetId="4">'раздел 5'!$2:$5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32" l="1"/>
  <c r="J15" i="27" l="1"/>
  <c r="J9" i="27"/>
  <c r="J14" i="31" l="1"/>
  <c r="J16" i="27" l="1"/>
  <c r="J17" i="27"/>
  <c r="I13" i="27"/>
  <c r="I15" i="27" l="1"/>
  <c r="H15" i="27"/>
  <c r="H11" i="27"/>
  <c r="H7" i="27"/>
  <c r="H5" i="27"/>
  <c r="J33" i="29"/>
  <c r="H33" i="29"/>
  <c r="K30" i="29"/>
  <c r="J30" i="29"/>
  <c r="I30" i="29"/>
  <c r="H30" i="29"/>
  <c r="K24" i="29"/>
  <c r="K23" i="29" s="1"/>
  <c r="J24" i="29"/>
  <c r="J23" i="29" s="1"/>
  <c r="I24" i="29"/>
  <c r="I23" i="29"/>
  <c r="H23" i="29"/>
  <c r="K17" i="29"/>
  <c r="J17" i="29"/>
  <c r="I17" i="29"/>
  <c r="H17" i="29"/>
  <c r="K13" i="29"/>
  <c r="J13" i="29"/>
  <c r="I13" i="29"/>
  <c r="H13" i="29"/>
  <c r="K9" i="29"/>
  <c r="K7" i="29" s="1"/>
  <c r="K12" i="29" s="1"/>
  <c r="J7" i="29"/>
  <c r="J12" i="29" s="1"/>
  <c r="I7" i="29"/>
  <c r="I12" i="29" s="1"/>
  <c r="H7" i="29"/>
  <c r="H12" i="29" s="1"/>
  <c r="H16" i="29" s="1"/>
  <c r="H21" i="29" s="1"/>
  <c r="J16" i="29" l="1"/>
  <c r="J21" i="29" s="1"/>
  <c r="J22" i="29"/>
  <c r="I16" i="29"/>
  <c r="I21" i="29" s="1"/>
  <c r="I34" i="29" s="1"/>
  <c r="K16" i="29"/>
  <c r="K21" i="29" s="1"/>
  <c r="H22" i="29"/>
  <c r="I33" i="29" l="1"/>
  <c r="I22" i="29" s="1"/>
  <c r="K34" i="29"/>
  <c r="K33" i="29" s="1"/>
  <c r="K22" i="29" s="1"/>
  <c r="F9" i="27"/>
  <c r="M12" i="31" l="1"/>
  <c r="M11" i="31"/>
  <c r="E7" i="29" l="1"/>
  <c r="E15" i="27" l="1"/>
  <c r="D15" i="27" l="1"/>
  <c r="F15" i="27" s="1"/>
  <c r="D11" i="27"/>
  <c r="F14" i="31" l="1"/>
  <c r="G9" i="29" l="1"/>
  <c r="G7" i="29" s="1"/>
  <c r="G34" i="29"/>
  <c r="G6" i="32" l="1"/>
  <c r="J9" i="31"/>
  <c r="I28" i="31"/>
  <c r="J28" i="31" s="1"/>
  <c r="I20" i="31"/>
  <c r="J20" i="31" s="1"/>
  <c r="J8" i="31"/>
  <c r="J7" i="31"/>
  <c r="I6" i="31"/>
  <c r="J6" i="31" s="1"/>
  <c r="G33" i="29"/>
  <c r="F33" i="29"/>
  <c r="E33" i="29"/>
  <c r="D33" i="29"/>
  <c r="G30" i="29"/>
  <c r="F30" i="29"/>
  <c r="E30" i="29"/>
  <c r="D30" i="29"/>
  <c r="G24" i="29"/>
  <c r="G23" i="29" s="1"/>
  <c r="F24" i="29"/>
  <c r="F23" i="29" s="1"/>
  <c r="E24" i="29"/>
  <c r="E23" i="29" s="1"/>
  <c r="D23" i="29"/>
  <c r="G17" i="29"/>
  <c r="F17" i="29"/>
  <c r="E17" i="29"/>
  <c r="D17" i="29"/>
  <c r="G13" i="29"/>
  <c r="F13" i="29"/>
  <c r="E13" i="29"/>
  <c r="D13" i="29"/>
  <c r="G12" i="29"/>
  <c r="F7" i="29"/>
  <c r="F12" i="29" s="1"/>
  <c r="F16" i="29" s="1"/>
  <c r="F21" i="29" s="1"/>
  <c r="E12" i="29"/>
  <c r="E16" i="29" s="1"/>
  <c r="E21" i="29" s="1"/>
  <c r="D7" i="29"/>
  <c r="D12" i="29" s="1"/>
  <c r="D16" i="29" s="1"/>
  <c r="D21" i="29" s="1"/>
  <c r="G16" i="29" l="1"/>
  <c r="G21" i="29" s="1"/>
  <c r="D22" i="29"/>
  <c r="E22" i="29"/>
  <c r="F22" i="29"/>
  <c r="G22" i="29"/>
  <c r="C6" i="29" l="1"/>
  <c r="D6" i="29" s="1"/>
  <c r="E6" i="29" s="1"/>
  <c r="F6" i="29" s="1"/>
  <c r="G6" i="29" s="1"/>
  <c r="H6" i="29" s="1"/>
  <c r="I6" i="29" s="1"/>
  <c r="J6" i="29" s="1"/>
  <c r="K6" i="29" s="1"/>
  <c r="D7" i="27"/>
  <c r="D5" i="27"/>
</calcChain>
</file>

<file path=xl/sharedStrings.xml><?xml version="1.0" encoding="utf-8"?>
<sst xmlns="http://schemas.openxmlformats.org/spreadsheetml/2006/main" count="244" uniqueCount="145">
  <si>
    <t>прочим потребителям</t>
  </si>
  <si>
    <t>Наименование показателя</t>
  </si>
  <si>
    <t>тыс. руб.</t>
  </si>
  <si>
    <t>%</t>
  </si>
  <si>
    <t>1.</t>
  </si>
  <si>
    <t>2.</t>
  </si>
  <si>
    <t>3.</t>
  </si>
  <si>
    <t>4.</t>
  </si>
  <si>
    <t>5.</t>
  </si>
  <si>
    <t>6.</t>
  </si>
  <si>
    <t>№              п/п</t>
  </si>
  <si>
    <t>Единица измерения</t>
  </si>
  <si>
    <t>Величина показателя</t>
  </si>
  <si>
    <t>1.1</t>
  </si>
  <si>
    <t>1.2</t>
  </si>
  <si>
    <t>Показатели надежности и бесперебойности водоснабжения</t>
  </si>
  <si>
    <t>Показатели эффективности использования ресурсов, в том числе уроветь потерь воды</t>
  </si>
  <si>
    <t>2018 год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</si>
  <si>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</si>
  <si>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количество проб питьевой воды, отобранных по результатам производственного контроля, не соответствующих установленным требованиям</t>
  </si>
  <si>
    <t>ед.</t>
  </si>
  <si>
    <t>общее количество отобранных проб</t>
  </si>
  <si>
    <t>кВт.ч/куб.м</t>
  </si>
  <si>
    <t>I</t>
  </si>
  <si>
    <t>Значение показателя</t>
  </si>
  <si>
    <t>тыс.куб.м</t>
  </si>
  <si>
    <t>тыс.кВт.ч</t>
  </si>
  <si>
    <t>Показатели производственной деятельности</t>
  </si>
  <si>
    <t>куб.м</t>
  </si>
  <si>
    <t>Наименование</t>
  </si>
  <si>
    <t xml:space="preserve">Объем финансовых потребностей </t>
  </si>
  <si>
    <t>ООО «Северо-Восточные Теплосети»</t>
  </si>
  <si>
    <t>7.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</si>
  <si>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</si>
  <si>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</si>
  <si>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</si>
  <si>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</si>
  <si>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</si>
  <si>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</si>
  <si>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</si>
  <si>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689500, ЧАО, Анадырский район, п.Угольные Копи, переулок Причальный, д.1</t>
  </si>
  <si>
    <t>ОТЧЕТ ОБ ИСПОЛНЕНИИ ПРОИЗВОДСТВЕННОЙ ПРОГРАММЫ</t>
  </si>
  <si>
    <t>Раздел 2. Баланс водоснабжения (питьевая вода (питьевое водоснабжение))</t>
  </si>
  <si>
    <t>№
п/п</t>
  </si>
  <si>
    <t>план</t>
  </si>
  <si>
    <t>факт</t>
  </si>
  <si>
    <t>1 полугодие</t>
  </si>
  <si>
    <t>2 полугодие</t>
  </si>
  <si>
    <t>год</t>
  </si>
  <si>
    <t>Объем воды из источников водоснабжения:</t>
  </si>
  <si>
    <t xml:space="preserve">   из поверхностных источников</t>
  </si>
  <si>
    <t>из подземных источников</t>
  </si>
  <si>
    <t>Объем воды от других операторов (покупка воды)</t>
  </si>
  <si>
    <t>Потребление на собственные нужды</t>
  </si>
  <si>
    <t>Объем технической воды, поданной в сеть</t>
  </si>
  <si>
    <t>Потери воды</t>
  </si>
  <si>
    <t>5.1</t>
  </si>
  <si>
    <t xml:space="preserve">  потери воды из водопроводной сети</t>
  </si>
  <si>
    <t>5.2</t>
  </si>
  <si>
    <t xml:space="preserve">  неучтенные расходы воды</t>
  </si>
  <si>
    <t>Полезный отпуск технической воды, всего</t>
  </si>
  <si>
    <t>6.1.</t>
  </si>
  <si>
    <t>в т.ч. межцеховый оборот:</t>
  </si>
  <si>
    <t>6.1.1</t>
  </si>
  <si>
    <t xml:space="preserve">  для приготовления горячей воды</t>
  </si>
  <si>
    <t>6.1.2</t>
  </si>
  <si>
    <t xml:space="preserve">  для производства тепловой энергии</t>
  </si>
  <si>
    <t>6.1.3</t>
  </si>
  <si>
    <t xml:space="preserve">  на прочие производственные нужды</t>
  </si>
  <si>
    <t>Отпуск технической воды, всего</t>
  </si>
  <si>
    <t>проверка</t>
  </si>
  <si>
    <t>7.1.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</si>
  <si>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</si>
  <si>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</si>
  <si>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</si>
  <si>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</si>
  <si>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>7.2.</t>
  </si>
  <si>
    <t xml:space="preserve"> сельскому</t>
  </si>
  <si>
    <t>7.3</t>
  </si>
  <si>
    <t>бюджетным потребителям:</t>
  </si>
  <si>
    <t xml:space="preserve">        - расчетными способами</t>
  </si>
  <si>
    <t>7.4</t>
  </si>
  <si>
    <t xml:space="preserve">          - расчетными способами</t>
  </si>
  <si>
    <t>Раздел 5. Показатели надежности, качества, энергетической эффективности объектов централизованной системы холодного водоснабжения</t>
  </si>
  <si>
    <t>№           п/п</t>
  </si>
  <si>
    <t xml:space="preserve">ПЛАН </t>
  </si>
  <si>
    <t>ФАКТ</t>
  </si>
  <si>
    <t>Наименование мероприятий</t>
  </si>
  <si>
    <t>Срок реализации мероприятия, лет</t>
  </si>
  <si>
    <t>Финансовые потребности на реализацию мероприятия, тыс.руб.</t>
  </si>
  <si>
    <t>Средства на реализацию мероприятия, тыс.руб.</t>
  </si>
  <si>
    <t>Итого:</t>
  </si>
  <si>
    <t>* План мероприятийпо ремонту объектов централизованных систем холодного водоснабжения организацией не представлен</t>
  </si>
  <si>
    <t>3.2. Мероприятия, направленные на улучшение качества питьевой воды *</t>
  </si>
  <si>
    <t>* План мероприятий, направленных на улучшение качества питьевой воды, организацией не представлен</t>
  </si>
  <si>
    <t>3.3. Мероприятия по энергосбережению и повышению энергетической эффективности, в том числе по снижению потерь воды при транспортировке *</t>
  </si>
  <si>
    <t>* План мероприятий по энергосбережению и повышению энергетической эффективности, организацией не представлен</t>
  </si>
  <si>
    <t>(доллжность)</t>
  </si>
  <si>
    <t>(ФИО, подпись)</t>
  </si>
  <si>
    <t>Монтаж насоса в насосной станции «Гудым»</t>
  </si>
  <si>
    <t>Частичная замена тепловой изоляции водовода «Гудым»</t>
  </si>
  <si>
    <t>Монтаж аппаратуры контроля температуры на водоводе «Гудым»</t>
  </si>
  <si>
    <t>Отклонение (- не использовано, + перерасход)</t>
  </si>
  <si>
    <t>Причина отклонения</t>
  </si>
  <si>
    <t>№
 п/п</t>
  </si>
  <si>
    <t>Отклонение</t>
  </si>
  <si>
    <t>Причины отклонения</t>
  </si>
  <si>
    <t>2020 год</t>
  </si>
  <si>
    <t>Раздел 4. Объем финансовых потребностей, необходимых для реализации производственной программы</t>
  </si>
  <si>
    <t>1</t>
  </si>
  <si>
    <t>удельный расход электрической энергии, потребляемой в технологическом процессе подготовки питьевой воды, на единицу объема воды, отпускаемой в сеть</t>
  </si>
  <si>
    <t>общее количество электрической энергии, потребляемой в технологическом процессе подготовки питьевой воды</t>
  </si>
  <si>
    <t>общий объем питьевой воды, в отношении которой осуществляется водоподготовка</t>
  </si>
  <si>
    <t>в сфере холодного водоснабжения (питьевая вода (питьевое водоснабжение)) 
за период с 17 мая 2020 года по 12 мая 2021 года</t>
  </si>
  <si>
    <t>план 
с 17.05.2020г.
по 31.12.2020 г.</t>
  </si>
  <si>
    <t>Замена участка водовода со спутником теплового сопровождения в районе моста через р. Угольная</t>
  </si>
  <si>
    <t>Монтаж и наладка оборудования управления и контроля насосной станции Гудым</t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</si>
  <si>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холодного водоснабжения *</t>
    </r>
  </si>
  <si>
    <r>
      <t xml:space="preserve">Раздел 3. Перечень мероприятий по ремонту объектов централизованной системы </t>
    </r>
    <r>
      <rPr>
        <b/>
        <sz val="12"/>
        <rFont val="Times New Roman"/>
        <family val="1"/>
        <charset val="204"/>
      </rPr>
      <t>холодного водоснабжения, мероприятий, направленных на улучшение качества питьевой воды, мероприятий по энергосбережению и повышению энергетической эффективности, в том числе по снижению потерь воды при транспортировке</t>
    </r>
  </si>
  <si>
    <t>с 17.05.2020г. по 31.12.2020г.</t>
  </si>
  <si>
    <t>II</t>
  </si>
  <si>
    <t>показатель надежности и бесперебойности централизованной системы холодного водоснабжения</t>
  </si>
  <si>
    <t>ед./км</t>
  </si>
  <si>
    <t>количество перерывов в подаче воды, зафиксированных в определенных договором холодного водоснабжения, единым договором водоснабжения и водоотведения или договором транспортировки холодной воды местах исполнения обязательств организации, осуществляющей холодное водоснабжение по подаче холодной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 и (или) водоотведение (без плановых ремонтов)</t>
  </si>
  <si>
    <t>протяженность водопроводной сети</t>
  </si>
  <si>
    <t>км</t>
  </si>
  <si>
    <t>Директор</t>
  </si>
  <si>
    <t>Ремонт участка подъездной дороги к насосной станции "Гудым"</t>
  </si>
  <si>
    <t>Данные работы выполнены силами специалистов ООО "СВТ"</t>
  </si>
  <si>
    <t>Ремонт подъездной дороги по которой осуществляется ежедневная доставка работников и имущества до насосной станции Гудым был выполнен в связи с разрушением части полотна (20 метров) в следствии промыва из-за скопившихся талых вод</t>
  </si>
  <si>
    <t>При проведении органолептических и обобщенных показателей согласно программы производственного контроля пробы воды брались в независимости, что они сдавались ежеквартально</t>
  </si>
  <si>
    <t>Увеличение показателей потребленной электроэнергии связано с увеличением мощностей для подогрева воды в водоводе для предотвращения разморозки трубопровода при низких температурах в зимних условиях на аварийном участке 3,4 км  (неудовлетворительное состояние тепловой изоляции)</t>
  </si>
  <si>
    <t>2021 год</t>
  </si>
  <si>
    <t>план 
с 01.01.2021 г. 
по 12.05.2021 г.</t>
  </si>
  <si>
    <t>с 01.01.2021 г. 
по 12.05.2021 г.</t>
  </si>
  <si>
    <t>с 01.01.2021г. по 12.05.2021г.</t>
  </si>
  <si>
    <t>с 01.01.2021г. 
по 12.05.2021г.</t>
  </si>
  <si>
    <t>Ремонт системы отопления первой расходной емкости насосной станции</t>
  </si>
  <si>
    <t>Саевич С.В.</t>
  </si>
  <si>
    <t>Количество проб взято согласно программы производственного контроля качества и безопасности питьевой воды на 2021 год</t>
  </si>
  <si>
    <t xml:space="preserve">Увеличение удельного расхода электроэнергии связано с увеличением расхода электроэнергии в зимний период по сравнению со среднегодовым значением </t>
  </si>
  <si>
    <t>1)  увеличение объема потребленной воды абонентами в 2021 году; 2) плановое значение взято из среднегодового расчета, без учета фактических затрат на подогрев воды именно в зимний период</t>
  </si>
  <si>
    <t xml:space="preserve">Фактическое увеличение потребления воды населением и организациями пгт Угольные Копи </t>
  </si>
  <si>
    <t xml:space="preserve">В следсвии расчистки с января по апрель 2020 года автомобильной дороги снегоуборочной техникой излишек снега были перемещены в тундру непосредственно на водовод. В результате навала снежных масс и его трамбовки гусеничной техникой водовод со спутником теплового сопровождения не выдержал значительной массы и проломился в районе опорной стойки. При этом прогиб труб до и после опорной стойки составляет около 50 см., трубы спутника теплового сопровождения продавились и появилась течь как на трубе подачи, так и на трубе обратного стока. По приборам учета в насосной станции «Угольные Копи» потери теплоносителя составляют до 2 куб. м. в час.       Для ликвидации аварии и дальнейшей эксплуатации водовода в штатном режиме была проведена замена участка водовода со спутником тепловогог сопровождения общей длиной 50 метров.  </t>
  </si>
  <si>
    <t>В следствии усталости металла из-за постоянного воздействия воды на трубы системы отопления, произошло появление в зимний период 2020 года в нескольких местах свищей в системе отопления первого расходного бака насосной станции Угольные Копи. Для нормального функционирования особенно в зимних условиях и предотвращения замерзания воды проведена полная замена всех трубопроводов системы отопления данной емкости.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</si>
</sst>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0.0_ ;[Red]\-0.0\ "/>
  </numFmts>
  <fonts count="1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8" fillId="0" borderId="0"/>
  </cellStyleXfs>
  <cellXfs count="280">
    <xf numFmtId="0" fontId="0" fillId="0" borderId="0" xfId="0"/>
    <xf numFmtId="0" fontId="7" fillId="0" borderId="0" xfId="0" applyFont="1"/>
    <xf numFmtId="0" fontId="1" fillId="0" borderId="1" xfId="2" applyFont="1" applyBorder="1" applyAlignment="1">
      <alignment horizontal="center" vertical="center" wrapText="1"/>
    </xf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4" xfId="3" applyNumberFormat="1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/>
    <xf numFmtId="1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10" fillId="0" borderId="0" xfId="4" applyFont="1"/>
    <xf numFmtId="0" fontId="5" fillId="0" borderId="1" xfId="4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5" fillId="0" borderId="0" xfId="4" applyFont="1"/>
    <xf numFmtId="0" fontId="5" fillId="0" borderId="0" xfId="4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/>
    </xf>
    <xf numFmtId="0" fontId="6" fillId="0" borderId="0" xfId="4" applyFont="1"/>
    <xf numFmtId="0" fontId="1" fillId="0" borderId="0" xfId="2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11" fillId="0" borderId="0" xfId="2" applyFont="1"/>
    <xf numFmtId="0" fontId="14" fillId="0" borderId="0" xfId="2" applyFont="1" applyAlignment="1">
      <alignment vertical="top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5" fillId="0" borderId="3" xfId="2" applyFont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165" fontId="15" fillId="2" borderId="17" xfId="2" applyNumberFormat="1" applyFont="1" applyFill="1" applyBorder="1" applyAlignment="1">
      <alignment horizontal="center" vertical="center" wrapText="1"/>
    </xf>
    <xf numFmtId="49" fontId="12" fillId="0" borderId="11" xfId="2" applyNumberFormat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 indent="1"/>
    </xf>
    <xf numFmtId="0" fontId="13" fillId="0" borderId="11" xfId="2" applyFont="1" applyBorder="1" applyAlignment="1">
      <alignment horizontal="center" vertical="center" wrapText="1"/>
    </xf>
    <xf numFmtId="165" fontId="12" fillId="2" borderId="18" xfId="2" applyNumberFormat="1" applyFont="1" applyFill="1" applyBorder="1" applyAlignment="1">
      <alignment horizontal="center" vertical="center" wrapText="1"/>
    </xf>
    <xf numFmtId="165" fontId="12" fillId="2" borderId="19" xfId="2" applyNumberFormat="1" applyFont="1" applyFill="1" applyBorder="1" applyAlignment="1">
      <alignment horizontal="center" vertical="center" wrapText="1"/>
    </xf>
    <xf numFmtId="165" fontId="12" fillId="2" borderId="20" xfId="2" applyNumberFormat="1" applyFont="1" applyFill="1" applyBorder="1" applyAlignment="1">
      <alignment horizontal="center" vertical="center" wrapText="1"/>
    </xf>
    <xf numFmtId="165" fontId="12" fillId="2" borderId="21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2"/>
    </xf>
    <xf numFmtId="0" fontId="13" fillId="0" borderId="4" xfId="2" applyFont="1" applyBorder="1" applyAlignment="1">
      <alignment horizontal="center" vertical="center" wrapText="1"/>
    </xf>
    <xf numFmtId="165" fontId="12" fillId="2" borderId="22" xfId="2" applyNumberFormat="1" applyFont="1" applyFill="1" applyBorder="1" applyAlignment="1">
      <alignment horizontal="center" vertical="center" wrapText="1"/>
    </xf>
    <xf numFmtId="165" fontId="12" fillId="2" borderId="5" xfId="2" applyNumberFormat="1" applyFont="1" applyFill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165" fontId="15" fillId="2" borderId="18" xfId="2" applyNumberFormat="1" applyFont="1" applyFill="1" applyBorder="1" applyAlignment="1">
      <alignment horizontal="center" vertical="center" wrapText="1"/>
    </xf>
    <xf numFmtId="165" fontId="15" fillId="2" borderId="22" xfId="2" applyNumberFormat="1" applyFont="1" applyFill="1" applyBorder="1" applyAlignment="1">
      <alignment horizontal="center" vertical="center" wrapText="1"/>
    </xf>
    <xf numFmtId="165" fontId="15" fillId="2" borderId="5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vertical="center" wrapText="1"/>
    </xf>
    <xf numFmtId="165" fontId="15" fillId="2" borderId="21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1"/>
    </xf>
    <xf numFmtId="0" fontId="13" fillId="0" borderId="9" xfId="2" applyFont="1" applyBorder="1" applyAlignment="1">
      <alignment horizontal="center" vertical="center" wrapText="1"/>
    </xf>
    <xf numFmtId="165" fontId="12" fillId="2" borderId="23" xfId="2" applyNumberFormat="1" applyFont="1" applyFill="1" applyBorder="1" applyAlignment="1">
      <alignment horizontal="center" vertical="center" wrapText="1"/>
    </xf>
    <xf numFmtId="165" fontId="12" fillId="2" borderId="24" xfId="2" applyNumberFormat="1" applyFont="1" applyFill="1" applyBorder="1" applyAlignment="1">
      <alignment horizontal="center" vertical="center" wrapText="1"/>
    </xf>
    <xf numFmtId="165" fontId="12" fillId="2" borderId="18" xfId="2" applyNumberFormat="1" applyFont="1" applyFill="1" applyBorder="1" applyAlignment="1">
      <alignment horizontal="right" vertical="center" wrapText="1"/>
    </xf>
    <xf numFmtId="49" fontId="15" fillId="0" borderId="7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vertical="center" wrapText="1"/>
    </xf>
    <xf numFmtId="0" fontId="14" fillId="0" borderId="11" xfId="2" applyFont="1" applyBorder="1" applyAlignment="1">
      <alignment horizontal="center" vertical="center" wrapText="1"/>
    </xf>
    <xf numFmtId="165" fontId="15" fillId="2" borderId="19" xfId="2" applyNumberFormat="1" applyFont="1" applyFill="1" applyBorder="1" applyAlignment="1">
      <alignment horizontal="center" vertical="center" wrapText="1"/>
    </xf>
    <xf numFmtId="165" fontId="15" fillId="2" borderId="20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49" fontId="12" fillId="0" borderId="8" xfId="2" applyNumberFormat="1" applyFont="1" applyBorder="1" applyAlignment="1">
      <alignment horizontal="center" vertical="center" wrapText="1"/>
    </xf>
    <xf numFmtId="49" fontId="12" fillId="0" borderId="7" xfId="2" applyNumberFormat="1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 indent="1"/>
    </xf>
    <xf numFmtId="49" fontId="12" fillId="0" borderId="4" xfId="2" applyNumberFormat="1" applyFont="1" applyBorder="1" applyAlignment="1">
      <alignment horizontal="center"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164" fontId="15" fillId="2" borderId="18" xfId="2" applyNumberFormat="1" applyFont="1" applyFill="1" applyBorder="1" applyAlignment="1">
      <alignment horizontal="center" vertical="center" wrapText="1"/>
    </xf>
    <xf numFmtId="164" fontId="15" fillId="2" borderId="22" xfId="2" applyNumberFormat="1" applyFont="1" applyFill="1" applyBorder="1" applyAlignment="1">
      <alignment horizontal="center" vertical="center" wrapText="1"/>
    </xf>
    <xf numFmtId="164" fontId="15" fillId="2" borderId="21" xfId="2" applyNumberFormat="1" applyFont="1" applyFill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164" fontId="12" fillId="2" borderId="18" xfId="2" applyNumberFormat="1" applyFont="1" applyFill="1" applyBorder="1" applyAlignment="1">
      <alignment horizontal="center" vertical="center" wrapText="1"/>
    </xf>
    <xf numFmtId="164" fontId="12" fillId="2" borderId="22" xfId="2" applyNumberFormat="1" applyFont="1" applyFill="1" applyBorder="1" applyAlignment="1">
      <alignment horizontal="center" vertical="center" wrapText="1"/>
    </xf>
    <xf numFmtId="164" fontId="12" fillId="2" borderId="5" xfId="2" applyNumberFormat="1" applyFont="1" applyFill="1" applyBorder="1" applyAlignment="1">
      <alignment horizontal="center" vertical="center" wrapText="1"/>
    </xf>
    <xf numFmtId="0" fontId="15" fillId="0" borderId="9" xfId="2" applyFont="1" applyBorder="1" applyAlignment="1">
      <alignment vertical="center" wrapText="1"/>
    </xf>
    <xf numFmtId="0" fontId="14" fillId="0" borderId="9" xfId="2" applyFont="1" applyBorder="1" applyAlignment="1">
      <alignment horizontal="center" vertical="center" wrapText="1"/>
    </xf>
    <xf numFmtId="165" fontId="15" fillId="2" borderId="23" xfId="2" applyNumberFormat="1" applyFont="1" applyFill="1" applyBorder="1" applyAlignment="1">
      <alignment horizontal="center" vertical="center" wrapText="1"/>
    </xf>
    <xf numFmtId="165" fontId="15" fillId="2" borderId="24" xfId="2" applyNumberFormat="1" applyFont="1" applyFill="1" applyBorder="1" applyAlignment="1">
      <alignment horizontal="center" vertical="center" wrapText="1"/>
    </xf>
    <xf numFmtId="165" fontId="12" fillId="2" borderId="13" xfId="2" applyNumberFormat="1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wrapText="1" indent="2"/>
    </xf>
    <xf numFmtId="0" fontId="15" fillId="0" borderId="9" xfId="2" applyFont="1" applyBorder="1" applyAlignment="1">
      <alignment horizontal="left" vertical="center" wrapText="1" indent="1"/>
    </xf>
    <xf numFmtId="49" fontId="12" fillId="0" borderId="9" xfId="2" applyNumberFormat="1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 indent="2"/>
    </xf>
    <xf numFmtId="165" fontId="12" fillId="2" borderId="25" xfId="2" applyNumberFormat="1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 indent="3"/>
    </xf>
    <xf numFmtId="49" fontId="15" fillId="0" borderId="11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horizontal="left" vertical="center" wrapText="1" indent="1"/>
    </xf>
    <xf numFmtId="165" fontId="15" fillId="2" borderId="13" xfId="2" applyNumberFormat="1" applyFont="1" applyFill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0" fontId="12" fillId="0" borderId="6" xfId="2" applyFont="1" applyBorder="1" applyAlignment="1">
      <alignment horizontal="left" vertical="center" wrapText="1" indent="2"/>
    </xf>
    <xf numFmtId="0" fontId="13" fillId="0" borderId="6" xfId="2" applyFont="1" applyBorder="1" applyAlignment="1">
      <alignment horizontal="center" vertical="center" wrapText="1"/>
    </xf>
    <xf numFmtId="165" fontId="12" fillId="2" borderId="26" xfId="2" applyNumberFormat="1" applyFont="1" applyFill="1" applyBorder="1" applyAlignment="1">
      <alignment horizontal="center" vertical="center" wrapText="1"/>
    </xf>
    <xf numFmtId="165" fontId="12" fillId="2" borderId="27" xfId="2" applyNumberFormat="1" applyFont="1" applyFill="1" applyBorder="1" applyAlignment="1">
      <alignment horizontal="center" vertical="center" wrapText="1"/>
    </xf>
    <xf numFmtId="165" fontId="12" fillId="2" borderId="28" xfId="2" applyNumberFormat="1" applyFont="1" applyFill="1" applyBorder="1" applyAlignment="1">
      <alignment horizontal="center" vertical="center" wrapText="1"/>
    </xf>
    <xf numFmtId="165" fontId="12" fillId="2" borderId="29" xfId="2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1" fillId="0" borderId="0" xfId="0" applyFont="1"/>
    <xf numFmtId="0" fontId="2" fillId="0" borderId="0" xfId="0" applyFont="1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NumberFormat="1" applyFont="1" applyBorder="1" applyAlignment="1">
      <alignment horizontal="justify" vertical="center" wrapText="1"/>
    </xf>
    <xf numFmtId="0" fontId="6" fillId="0" borderId="0" xfId="0" applyFont="1"/>
    <xf numFmtId="0" fontId="5" fillId="0" borderId="1" xfId="0" applyFont="1" applyBorder="1"/>
    <xf numFmtId="0" fontId="1" fillId="0" borderId="0" xfId="2" applyFont="1" applyBorder="1" applyAlignment="1"/>
    <xf numFmtId="0" fontId="1" fillId="0" borderId="0" xfId="2" applyFont="1" applyBorder="1" applyAlignment="1">
      <alignment horizontal="center"/>
    </xf>
    <xf numFmtId="0" fontId="1" fillId="0" borderId="0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0" xfId="2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15" fillId="0" borderId="3" xfId="2" applyNumberFormat="1" applyFont="1" applyBorder="1" applyAlignment="1">
      <alignment horizontal="center" vertical="center" wrapText="1"/>
    </xf>
    <xf numFmtId="49" fontId="12" fillId="0" borderId="16" xfId="2" applyNumberFormat="1" applyFont="1" applyBorder="1" applyAlignment="1">
      <alignment horizontal="center" vertical="center" wrapText="1"/>
    </xf>
    <xf numFmtId="49" fontId="15" fillId="0" borderId="9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0" xfId="0" applyFont="1" applyBorder="1" applyAlignment="1"/>
    <xf numFmtId="0" fontId="5" fillId="0" borderId="31" xfId="0" applyFont="1" applyBorder="1" applyAlignment="1"/>
    <xf numFmtId="164" fontId="5" fillId="0" borderId="31" xfId="0" applyNumberFormat="1" applyFont="1" applyBorder="1" applyAlignment="1"/>
    <xf numFmtId="0" fontId="12" fillId="0" borderId="1" xfId="0" applyFont="1" applyBorder="1" applyAlignment="1">
      <alignment horizontal="center"/>
    </xf>
    <xf numFmtId="0" fontId="5" fillId="0" borderId="14" xfId="0" applyFont="1" applyBorder="1"/>
    <xf numFmtId="0" fontId="7" fillId="0" borderId="1" xfId="0" applyFont="1" applyBorder="1"/>
    <xf numFmtId="164" fontId="5" fillId="0" borderId="1" xfId="0" applyNumberFormat="1" applyFont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1" xfId="2" applyFont="1" applyFill="1" applyBorder="1" applyAlignment="1">
      <alignment wrapText="1"/>
    </xf>
    <xf numFmtId="0" fontId="5" fillId="0" borderId="14" xfId="0" applyFont="1" applyBorder="1" applyAlignment="1"/>
    <xf numFmtId="1" fontId="5" fillId="0" borderId="9" xfId="5" applyNumberFormat="1" applyFont="1" applyBorder="1" applyAlignment="1">
      <alignment horizontal="center" vertical="center" wrapText="1"/>
    </xf>
    <xf numFmtId="1" fontId="5" fillId="0" borderId="15" xfId="5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3" applyFont="1" applyBorder="1" applyAlignment="1">
      <alignment horizontal="justify" vertical="top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1" fillId="0" borderId="30" xfId="2" applyFont="1" applyBorder="1" applyAlignment="1">
      <alignment horizontal="left" vertical="center" wrapText="1"/>
    </xf>
    <xf numFmtId="0" fontId="1" fillId="0" borderId="30" xfId="2" applyFont="1" applyBorder="1" applyAlignment="1"/>
    <xf numFmtId="0" fontId="1" fillId="0" borderId="31" xfId="2" applyFont="1" applyBorder="1" applyAlignment="1"/>
    <xf numFmtId="0" fontId="1" fillId="0" borderId="14" xfId="2" applyFont="1" applyBorder="1" applyAlignment="1"/>
    <xf numFmtId="167" fontId="2" fillId="0" borderId="31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justify" vertical="top" wrapText="1"/>
    </xf>
    <xf numFmtId="0" fontId="5" fillId="0" borderId="7" xfId="3" applyFont="1" applyBorder="1" applyAlignment="1">
      <alignment horizontal="justify" vertical="top" wrapText="1"/>
    </xf>
    <xf numFmtId="0" fontId="5" fillId="2" borderId="8" xfId="3" applyFont="1" applyFill="1" applyBorder="1" applyAlignment="1">
      <alignment horizontal="justify" vertical="top" wrapText="1"/>
    </xf>
    <xf numFmtId="0" fontId="5" fillId="0" borderId="11" xfId="3" applyFont="1" applyBorder="1" applyAlignment="1">
      <alignment horizontal="center" vertical="center" wrapText="1"/>
    </xf>
    <xf numFmtId="166" fontId="5" fillId="2" borderId="15" xfId="0" applyNumberFormat="1" applyFont="1" applyFill="1" applyBorder="1" applyAlignment="1">
      <alignment horizontal="center" vertical="center" wrapText="1"/>
    </xf>
    <xf numFmtId="1" fontId="5" fillId="0" borderId="31" xfId="5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6" fillId="0" borderId="30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1" fontId="5" fillId="0" borderId="15" xfId="5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 wrapText="1"/>
    </xf>
    <xf numFmtId="0" fontId="3" fillId="0" borderId="31" xfId="0" applyFont="1" applyBorder="1"/>
    <xf numFmtId="0" fontId="3" fillId="0" borderId="14" xfId="0" applyFont="1" applyBorder="1"/>
    <xf numFmtId="164" fontId="1" fillId="0" borderId="13" xfId="0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65" fontId="13" fillId="0" borderId="0" xfId="2" applyNumberFormat="1" applyFont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5" fillId="0" borderId="1" xfId="3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5" fillId="0" borderId="1" xfId="0" applyFont="1" applyBorder="1" applyAlignment="1"/>
    <xf numFmtId="0" fontId="1" fillId="2" borderId="1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/>
    </xf>
    <xf numFmtId="0" fontId="13" fillId="0" borderId="0" xfId="0" applyFont="1"/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165" fontId="5" fillId="0" borderId="0" xfId="0" applyNumberFormat="1" applyFont="1"/>
    <xf numFmtId="0" fontId="6" fillId="0" borderId="0" xfId="4" applyFont="1" applyAlignment="1">
      <alignment horizontal="center"/>
    </xf>
    <xf numFmtId="0" fontId="11" fillId="0" borderId="0" xfId="2" applyFont="1" applyAlignment="1">
      <alignment horizontal="center" wrapText="1"/>
    </xf>
    <xf numFmtId="0" fontId="1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2" fillId="0" borderId="12" xfId="2" applyFont="1" applyBorder="1" applyAlignment="1">
      <alignment horizontal="left" vertical="center" wrapText="1"/>
    </xf>
    <xf numFmtId="0" fontId="1" fillId="0" borderId="30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2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30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164" fontId="5" fillId="0" borderId="30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left" vertical="center" wrapText="1"/>
    </xf>
    <xf numFmtId="0" fontId="1" fillId="0" borderId="1" xfId="2" applyFont="1" applyBorder="1" applyAlignment="1">
      <alignment horizontal="left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" fillId="0" borderId="32" xfId="2" applyFont="1" applyBorder="1" applyAlignment="1">
      <alignment horizontal="left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1" fillId="0" borderId="2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2" fontId="1" fillId="0" borderId="30" xfId="2" applyNumberFormat="1" applyFont="1" applyBorder="1" applyAlignment="1">
      <alignment horizontal="center" vertical="center" wrapText="1"/>
    </xf>
    <xf numFmtId="2" fontId="1" fillId="0" borderId="31" xfId="2" applyNumberFormat="1" applyFont="1" applyBorder="1" applyAlignment="1">
      <alignment horizontal="center" vertical="center" wrapText="1"/>
    </xf>
    <xf numFmtId="2" fontId="1" fillId="0" borderId="14" xfId="2" applyNumberFormat="1" applyFont="1" applyBorder="1" applyAlignment="1">
      <alignment horizontal="center" vertical="center" wrapText="1"/>
    </xf>
    <xf numFmtId="167" fontId="1" fillId="0" borderId="30" xfId="2" applyNumberFormat="1" applyFont="1" applyBorder="1" applyAlignment="1">
      <alignment horizontal="center" vertical="center" wrapText="1"/>
    </xf>
    <xf numFmtId="167" fontId="1" fillId="0" borderId="31" xfId="2" applyNumberFormat="1" applyFont="1" applyBorder="1" applyAlignment="1">
      <alignment horizontal="center" vertical="center" wrapText="1"/>
    </xf>
    <xf numFmtId="167" fontId="1" fillId="0" borderId="14" xfId="2" applyNumberFormat="1" applyFont="1" applyBorder="1" applyAlignment="1">
      <alignment horizontal="center" vertical="center" wrapText="1"/>
    </xf>
    <xf numFmtId="167" fontId="2" fillId="0" borderId="31" xfId="2" applyNumberFormat="1" applyFont="1" applyBorder="1" applyAlignment="1">
      <alignment horizontal="center"/>
    </xf>
    <xf numFmtId="167" fontId="2" fillId="0" borderId="30" xfId="2" applyNumberFormat="1" applyFont="1" applyBorder="1" applyAlignment="1">
      <alignment horizontal="center"/>
    </xf>
    <xf numFmtId="167" fontId="2" fillId="0" borderId="14" xfId="2" applyNumberFormat="1" applyFont="1" applyBorder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165" fontId="15" fillId="2" borderId="35" xfId="2" applyNumberFormat="1" applyFont="1" applyFill="1" applyBorder="1" applyAlignment="1">
      <alignment horizontal="center" vertical="center" wrapText="1"/>
    </xf>
    <xf numFmtId="165" fontId="15" fillId="2" borderId="34" xfId="2" applyNumberFormat="1" applyFont="1" applyFill="1" applyBorder="1" applyAlignment="1">
      <alignment horizontal="center" vertical="center" wrapText="1"/>
    </xf>
    <xf numFmtId="165" fontId="15" fillId="2" borderId="37" xfId="2" applyNumberFormat="1" applyFont="1" applyFill="1" applyBorder="1" applyAlignment="1">
      <alignment horizontal="center" vertical="center" wrapText="1"/>
    </xf>
    <xf numFmtId="165" fontId="15" fillId="2" borderId="36" xfId="2" applyNumberFormat="1" applyFont="1" applyFill="1" applyBorder="1" applyAlignment="1">
      <alignment horizontal="center" vertical="center" wrapText="1"/>
    </xf>
    <xf numFmtId="165" fontId="15" fillId="2" borderId="38" xfId="2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_ООО Тепловая компания (печора)" xfId="2"/>
    <cellStyle name="Обычный 3" xfId="6"/>
    <cellStyle name="Обычный 5" xfId="3"/>
    <cellStyle name="Обычный_PP_PitWater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5;&#1054;&#1057;&#1058;&#1040;&#1053;&#1054;&#1042;&#1051;&#1045;&#1053;&#1048;&#1071;/&#1085;&#1072;%202020%20&#1075;&#1086;&#1076;/11-&#1082;1%20&#1086;&#1090;%2025.05.2020%20&#1055;&#1086;&#1089;&#1090;%20&#1055;&#1055;%20&#1061;&#1042;&#1057;%20&#1057;&#1042;&#1058;/&#1055;&#1088;&#1080;&#1083;%20&#1082;%20&#1087;&#1086;&#1089;&#1090;%2011-&#1082;1%20&#1055;&#1055;%20&#1061;&#1042;&#1057;%20&#1057;&#1042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 разд 1-5"/>
    </sheetNames>
    <sheetDataSet>
      <sheetData sheetId="0">
        <row r="48">
          <cell r="E48">
            <v>27949.08980869353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zoomScale="85" zoomScaleNormal="85" workbookViewId="0">
      <selection activeCell="C18" sqref="C18"/>
    </sheetView>
  </sheetViews>
  <sheetFormatPr defaultColWidth="9.140625" defaultRowHeight="15.75" x14ac:dyDescent="0.25"/>
  <cols>
    <col min="1" max="1" width="51.28515625" style="21" customWidth="1"/>
    <col min="2" max="2" width="61.85546875" style="21" customWidth="1"/>
    <col min="3" max="3" width="7" style="21" customWidth="1"/>
    <col min="4" max="4" width="6.7109375" style="21" customWidth="1"/>
    <col min="5" max="16384" width="9.140625" style="21"/>
  </cols>
  <sheetData>
    <row r="1" spans="1:2" s="18" customFormat="1" ht="18.75" x14ac:dyDescent="0.3">
      <c r="A1" s="199" t="s">
        <v>41</v>
      </c>
      <c r="B1" s="199"/>
    </row>
    <row r="2" spans="1:2" s="18" customFormat="1" ht="36.75" customHeight="1" x14ac:dyDescent="0.3">
      <c r="A2" s="200" t="s">
        <v>113</v>
      </c>
      <c r="B2" s="200"/>
    </row>
    <row r="3" spans="1:2" s="18" customFormat="1" ht="18.75" x14ac:dyDescent="0.3">
      <c r="A3" s="201"/>
      <c r="B3" s="202"/>
    </row>
    <row r="4" spans="1:2" s="18" customFormat="1" ht="18.75" x14ac:dyDescent="0.3">
      <c r="A4" s="203" t="s">
        <v>33</v>
      </c>
      <c r="B4" s="203"/>
    </row>
    <row r="5" spans="1:2" ht="33.75" customHeight="1" x14ac:dyDescent="0.25">
      <c r="A5" s="19" t="s">
        <v>34</v>
      </c>
      <c r="B5" s="20" t="s">
        <v>31</v>
      </c>
    </row>
    <row r="6" spans="1:2" ht="43.5" customHeight="1" x14ac:dyDescent="0.25">
      <c r="A6" s="19" t="s">
        <v>35</v>
      </c>
      <c r="B6" s="20" t="s">
        <v>40</v>
      </c>
    </row>
    <row r="7" spans="1:2" ht="45.75" customHeight="1" x14ac:dyDescent="0.25">
      <c r="A7" s="19" t="s">
        <v>36</v>
      </c>
      <c r="B7" s="20" t="s">
        <v>37</v>
      </c>
    </row>
    <row r="8" spans="1:2" ht="36.75" customHeight="1" x14ac:dyDescent="0.25">
      <c r="A8" s="19" t="s">
        <v>38</v>
      </c>
      <c r="B8" s="20" t="s">
        <v>39</v>
      </c>
    </row>
    <row r="9" spans="1:2" s="24" customFormat="1" x14ac:dyDescent="0.25">
      <c r="A9" s="22"/>
      <c r="B9" s="23"/>
    </row>
    <row r="12" spans="1:2" x14ac:dyDescent="0.25">
      <c r="A12" s="273" t="s">
        <v>126</v>
      </c>
      <c r="B12" s="273" t="s">
        <v>138</v>
      </c>
    </row>
    <row r="13" spans="1:2" x14ac:dyDescent="0.25">
      <c r="A13" s="274" t="s">
        <v>97</v>
      </c>
      <c r="B13" s="273" t="s">
        <v>98</v>
      </c>
    </row>
    <row r="20" spans="1:3" x14ac:dyDescent="0.25">
      <c r="C20" s="25"/>
    </row>
    <row r="22" spans="1:3" x14ac:dyDescent="0.25">
      <c r="C22" s="26"/>
    </row>
    <row r="25" spans="1:3" s="24" customFormat="1" x14ac:dyDescent="0.25">
      <c r="A25" s="21"/>
      <c r="B25" s="21"/>
      <c r="C25" s="21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Normal="100" workbookViewId="0">
      <selection activeCell="B40" sqref="B40:E40"/>
    </sheetView>
  </sheetViews>
  <sheetFormatPr defaultColWidth="9.140625" defaultRowHeight="12.75" x14ac:dyDescent="0.2"/>
  <cols>
    <col min="1" max="1" width="6.7109375" style="95" customWidth="1"/>
    <col min="2" max="2" width="41" style="95" customWidth="1"/>
    <col min="3" max="3" width="10.7109375" style="95" customWidth="1"/>
    <col min="4" max="4" width="14.42578125" style="95" customWidth="1"/>
    <col min="5" max="6" width="12.140625" style="95" customWidth="1"/>
    <col min="7" max="7" width="12.7109375" style="95" customWidth="1"/>
    <col min="8" max="8" width="16.140625" style="95" customWidth="1"/>
    <col min="9" max="10" width="11.140625" style="95" customWidth="1"/>
    <col min="11" max="11" width="10.5703125" style="95" customWidth="1"/>
    <col min="12" max="16384" width="9.140625" style="95"/>
  </cols>
  <sheetData>
    <row r="1" spans="1:12" s="27" customFormat="1" ht="19.5" customHeight="1" x14ac:dyDescent="0.3">
      <c r="A1" s="215" t="s">
        <v>42</v>
      </c>
      <c r="B1" s="215"/>
      <c r="C1" s="215"/>
      <c r="D1" s="216"/>
      <c r="E1" s="216"/>
      <c r="F1" s="216"/>
      <c r="G1" s="216"/>
    </row>
    <row r="2" spans="1:12" s="27" customFormat="1" ht="19.5" customHeight="1" x14ac:dyDescent="0.3">
      <c r="A2" s="217" t="s">
        <v>43</v>
      </c>
      <c r="B2" s="217" t="s">
        <v>29</v>
      </c>
      <c r="C2" s="217" t="s">
        <v>11</v>
      </c>
      <c r="D2" s="204" t="s">
        <v>27</v>
      </c>
      <c r="E2" s="205"/>
      <c r="F2" s="205"/>
      <c r="G2" s="206"/>
      <c r="H2" s="204" t="s">
        <v>27</v>
      </c>
      <c r="I2" s="205"/>
      <c r="J2" s="205"/>
      <c r="K2" s="206"/>
    </row>
    <row r="3" spans="1:12" s="28" customFormat="1" ht="15" customHeight="1" x14ac:dyDescent="0.2">
      <c r="A3" s="218"/>
      <c r="B3" s="218"/>
      <c r="C3" s="218"/>
      <c r="D3" s="207" t="s">
        <v>107</v>
      </c>
      <c r="E3" s="208"/>
      <c r="F3" s="208"/>
      <c r="G3" s="209"/>
      <c r="H3" s="207" t="s">
        <v>132</v>
      </c>
      <c r="I3" s="208"/>
      <c r="J3" s="208"/>
      <c r="K3" s="209"/>
    </row>
    <row r="4" spans="1:12" s="28" customFormat="1" ht="15" customHeight="1" x14ac:dyDescent="0.2">
      <c r="A4" s="218"/>
      <c r="B4" s="218"/>
      <c r="C4" s="218"/>
      <c r="D4" s="210" t="s">
        <v>114</v>
      </c>
      <c r="E4" s="212" t="s">
        <v>45</v>
      </c>
      <c r="F4" s="213"/>
      <c r="G4" s="214"/>
      <c r="H4" s="210" t="s">
        <v>133</v>
      </c>
      <c r="I4" s="212" t="s">
        <v>45</v>
      </c>
      <c r="J4" s="213"/>
      <c r="K4" s="214"/>
    </row>
    <row r="5" spans="1:12" s="30" customFormat="1" ht="57.95" customHeight="1" x14ac:dyDescent="0.2">
      <c r="A5" s="219"/>
      <c r="B5" s="219"/>
      <c r="C5" s="219"/>
      <c r="D5" s="211"/>
      <c r="E5" s="29" t="s">
        <v>46</v>
      </c>
      <c r="F5" s="29" t="s">
        <v>47</v>
      </c>
      <c r="G5" s="29" t="s">
        <v>48</v>
      </c>
      <c r="H5" s="211"/>
      <c r="I5" s="29" t="s">
        <v>46</v>
      </c>
      <c r="J5" s="29" t="s">
        <v>47</v>
      </c>
      <c r="K5" s="29" t="s">
        <v>48</v>
      </c>
    </row>
    <row r="6" spans="1:12" s="30" customFormat="1" ht="15" x14ac:dyDescent="0.2">
      <c r="A6" s="99">
        <v>1</v>
      </c>
      <c r="B6" s="99">
        <v>2</v>
      </c>
      <c r="C6" s="99">
        <f t="shared" ref="C6:G6" si="0">B6+1</f>
        <v>3</v>
      </c>
      <c r="D6" s="99">
        <f t="shared" si="0"/>
        <v>4</v>
      </c>
      <c r="E6" s="133">
        <f t="shared" si="0"/>
        <v>5</v>
      </c>
      <c r="F6" s="133">
        <f t="shared" si="0"/>
        <v>6</v>
      </c>
      <c r="G6" s="133">
        <f t="shared" si="0"/>
        <v>7</v>
      </c>
      <c r="H6" s="163">
        <f t="shared" ref="H6" si="1">G6+1</f>
        <v>8</v>
      </c>
      <c r="I6" s="163">
        <f t="shared" ref="I6" si="2">H6+1</f>
        <v>9</v>
      </c>
      <c r="J6" s="163">
        <f t="shared" ref="J6" si="3">I6+1</f>
        <v>10</v>
      </c>
      <c r="K6" s="163">
        <f t="shared" ref="K6" si="4">J6+1</f>
        <v>11</v>
      </c>
    </row>
    <row r="7" spans="1:12" s="30" customFormat="1" ht="28.5" x14ac:dyDescent="0.2">
      <c r="A7" s="115" t="s">
        <v>4</v>
      </c>
      <c r="B7" s="31" t="s">
        <v>49</v>
      </c>
      <c r="C7" s="32" t="s">
        <v>28</v>
      </c>
      <c r="D7" s="33">
        <f>D8+D9</f>
        <v>112018.60355191257</v>
      </c>
      <c r="E7" s="33">
        <f t="shared" ref="E7:G7" si="5">E8+E9</f>
        <v>19403</v>
      </c>
      <c r="F7" s="276">
        <f t="shared" si="5"/>
        <v>85562</v>
      </c>
      <c r="G7" s="275">
        <f t="shared" si="5"/>
        <v>104965</v>
      </c>
      <c r="H7" s="33">
        <f>H8+H9</f>
        <v>67015.496448087433</v>
      </c>
      <c r="I7" s="277">
        <f t="shared" ref="I7:K7" si="6">I8+I9</f>
        <v>78434</v>
      </c>
      <c r="J7" s="279">
        <f t="shared" si="6"/>
        <v>0</v>
      </c>
      <c r="K7" s="278">
        <f t="shared" si="6"/>
        <v>78434</v>
      </c>
      <c r="L7" s="178"/>
    </row>
    <row r="8" spans="1:12" s="30" customFormat="1" ht="15" x14ac:dyDescent="0.2">
      <c r="A8" s="34" t="s">
        <v>13</v>
      </c>
      <c r="B8" s="35" t="s">
        <v>50</v>
      </c>
      <c r="C8" s="36" t="s">
        <v>28</v>
      </c>
      <c r="D8" s="37"/>
      <c r="E8" s="38"/>
      <c r="F8" s="39"/>
      <c r="G8" s="40"/>
      <c r="H8" s="37"/>
      <c r="I8" s="38"/>
      <c r="J8" s="39"/>
      <c r="K8" s="40"/>
    </row>
    <row r="9" spans="1:12" s="30" customFormat="1" ht="15" x14ac:dyDescent="0.2">
      <c r="A9" s="65" t="s">
        <v>14</v>
      </c>
      <c r="B9" s="41" t="s">
        <v>51</v>
      </c>
      <c r="C9" s="42" t="s">
        <v>28</v>
      </c>
      <c r="D9" s="37">
        <v>112018.60355191257</v>
      </c>
      <c r="E9" s="37">
        <v>19403</v>
      </c>
      <c r="F9" s="43">
        <v>85562</v>
      </c>
      <c r="G9" s="44">
        <f>E9+F9</f>
        <v>104965</v>
      </c>
      <c r="H9" s="37">
        <v>67015.496448087433</v>
      </c>
      <c r="I9" s="37">
        <v>78434</v>
      </c>
      <c r="J9" s="43"/>
      <c r="K9" s="44">
        <f>I9+J9</f>
        <v>78434</v>
      </c>
    </row>
    <row r="10" spans="1:12" s="30" customFormat="1" ht="35.25" customHeight="1" x14ac:dyDescent="0.2">
      <c r="A10" s="66" t="s">
        <v>5</v>
      </c>
      <c r="B10" s="45" t="s">
        <v>52</v>
      </c>
      <c r="C10" s="42" t="s">
        <v>28</v>
      </c>
      <c r="D10" s="46"/>
      <c r="E10" s="46"/>
      <c r="F10" s="47"/>
      <c r="G10" s="48"/>
      <c r="H10" s="46"/>
      <c r="I10" s="46"/>
      <c r="J10" s="47"/>
      <c r="K10" s="48"/>
    </row>
    <row r="11" spans="1:12" s="30" customFormat="1" ht="18.75" customHeight="1" x14ac:dyDescent="0.2">
      <c r="A11" s="65" t="s">
        <v>6</v>
      </c>
      <c r="B11" s="49" t="s">
        <v>53</v>
      </c>
      <c r="C11" s="42" t="s">
        <v>28</v>
      </c>
      <c r="D11" s="37"/>
      <c r="E11" s="37"/>
      <c r="F11" s="43"/>
      <c r="G11" s="44"/>
      <c r="H11" s="37"/>
      <c r="I11" s="37"/>
      <c r="J11" s="43"/>
      <c r="K11" s="44"/>
    </row>
    <row r="12" spans="1:12" s="30" customFormat="1" ht="15" x14ac:dyDescent="0.2">
      <c r="A12" s="65" t="s">
        <v>7</v>
      </c>
      <c r="B12" s="49" t="s">
        <v>54</v>
      </c>
      <c r="C12" s="42" t="s">
        <v>28</v>
      </c>
      <c r="D12" s="37">
        <f t="shared" ref="D12:G12" si="7">D7+D10-D11</f>
        <v>112018.60355191257</v>
      </c>
      <c r="E12" s="46">
        <f t="shared" si="7"/>
        <v>19403</v>
      </c>
      <c r="F12" s="47">
        <f t="shared" si="7"/>
        <v>85562</v>
      </c>
      <c r="G12" s="50">
        <f t="shared" si="7"/>
        <v>104965</v>
      </c>
      <c r="H12" s="37">
        <f t="shared" ref="H12:K12" si="8">H7+H10-H11</f>
        <v>67015.496448087433</v>
      </c>
      <c r="I12" s="46">
        <f t="shared" si="8"/>
        <v>78434</v>
      </c>
      <c r="J12" s="47">
        <f t="shared" si="8"/>
        <v>0</v>
      </c>
      <c r="K12" s="50">
        <f t="shared" si="8"/>
        <v>78434</v>
      </c>
    </row>
    <row r="13" spans="1:12" s="30" customFormat="1" ht="15" x14ac:dyDescent="0.2">
      <c r="A13" s="65" t="s">
        <v>8</v>
      </c>
      <c r="B13" s="49" t="s">
        <v>55</v>
      </c>
      <c r="C13" s="42" t="s">
        <v>28</v>
      </c>
      <c r="D13" s="37">
        <f t="shared" ref="D13:G13" si="9">D14+D15</f>
        <v>0</v>
      </c>
      <c r="E13" s="37">
        <f t="shared" si="9"/>
        <v>0</v>
      </c>
      <c r="F13" s="43">
        <f t="shared" si="9"/>
        <v>0</v>
      </c>
      <c r="G13" s="44">
        <f t="shared" si="9"/>
        <v>0</v>
      </c>
      <c r="H13" s="37">
        <f t="shared" ref="H13:K13" si="10">H14+H15</f>
        <v>0</v>
      </c>
      <c r="I13" s="37">
        <f t="shared" si="10"/>
        <v>0</v>
      </c>
      <c r="J13" s="43">
        <f t="shared" si="10"/>
        <v>0</v>
      </c>
      <c r="K13" s="44">
        <f t="shared" si="10"/>
        <v>0</v>
      </c>
    </row>
    <row r="14" spans="1:12" s="30" customFormat="1" ht="18" customHeight="1" x14ac:dyDescent="0.2">
      <c r="A14" s="116" t="s">
        <v>56</v>
      </c>
      <c r="B14" s="51" t="s">
        <v>57</v>
      </c>
      <c r="C14" s="52" t="s">
        <v>28</v>
      </c>
      <c r="D14" s="37"/>
      <c r="E14" s="53"/>
      <c r="F14" s="54"/>
      <c r="G14" s="44"/>
      <c r="H14" s="37"/>
      <c r="I14" s="53"/>
      <c r="J14" s="54"/>
      <c r="K14" s="44"/>
    </row>
    <row r="15" spans="1:12" s="30" customFormat="1" ht="18" customHeight="1" x14ac:dyDescent="0.2">
      <c r="A15" s="63" t="s">
        <v>58</v>
      </c>
      <c r="B15" s="51" t="s">
        <v>59</v>
      </c>
      <c r="C15" s="42" t="s">
        <v>28</v>
      </c>
      <c r="D15" s="55"/>
      <c r="E15" s="37"/>
      <c r="F15" s="43"/>
      <c r="G15" s="44"/>
      <c r="H15" s="55"/>
      <c r="I15" s="37"/>
      <c r="J15" s="43"/>
      <c r="K15" s="44"/>
    </row>
    <row r="16" spans="1:12" s="61" customFormat="1" ht="31.5" customHeight="1" x14ac:dyDescent="0.2">
      <c r="A16" s="56" t="s">
        <v>9</v>
      </c>
      <c r="B16" s="57" t="s">
        <v>60</v>
      </c>
      <c r="C16" s="58" t="s">
        <v>28</v>
      </c>
      <c r="D16" s="46">
        <f t="shared" ref="D16:G16" si="11">D12-D13</f>
        <v>112018.60355191257</v>
      </c>
      <c r="E16" s="59">
        <f t="shared" si="11"/>
        <v>19403</v>
      </c>
      <c r="F16" s="60">
        <f t="shared" si="11"/>
        <v>85562</v>
      </c>
      <c r="G16" s="48">
        <f t="shared" si="11"/>
        <v>104965</v>
      </c>
      <c r="H16" s="46">
        <f t="shared" ref="H16:K16" si="12">H12-H13</f>
        <v>67015.496448087433</v>
      </c>
      <c r="I16" s="59">
        <f t="shared" si="12"/>
        <v>78434</v>
      </c>
      <c r="J16" s="60">
        <f t="shared" si="12"/>
        <v>0</v>
      </c>
      <c r="K16" s="48">
        <f t="shared" si="12"/>
        <v>78434</v>
      </c>
    </row>
    <row r="17" spans="1:11" s="30" customFormat="1" ht="18.75" customHeight="1" x14ac:dyDescent="0.2">
      <c r="A17" s="62" t="s">
        <v>61</v>
      </c>
      <c r="B17" s="49" t="s">
        <v>62</v>
      </c>
      <c r="C17" s="42" t="s">
        <v>28</v>
      </c>
      <c r="D17" s="37">
        <f t="shared" ref="D17:G17" si="13">D18+D19+D20</f>
        <v>0</v>
      </c>
      <c r="E17" s="37">
        <f t="shared" si="13"/>
        <v>0</v>
      </c>
      <c r="F17" s="43">
        <f t="shared" si="13"/>
        <v>0</v>
      </c>
      <c r="G17" s="40">
        <f t="shared" si="13"/>
        <v>0</v>
      </c>
      <c r="H17" s="37">
        <f t="shared" ref="H17:K17" si="14">H18+H19+H20</f>
        <v>0</v>
      </c>
      <c r="I17" s="37">
        <f t="shared" si="14"/>
        <v>0</v>
      </c>
      <c r="J17" s="43">
        <f t="shared" si="14"/>
        <v>0</v>
      </c>
      <c r="K17" s="40">
        <f t="shared" si="14"/>
        <v>0</v>
      </c>
    </row>
    <row r="18" spans="1:11" s="30" customFormat="1" ht="18" customHeight="1" x14ac:dyDescent="0.2">
      <c r="A18" s="63" t="s">
        <v>63</v>
      </c>
      <c r="B18" s="64" t="s">
        <v>64</v>
      </c>
      <c r="C18" s="52" t="s">
        <v>28</v>
      </c>
      <c r="D18" s="37"/>
      <c r="E18" s="53"/>
      <c r="F18" s="54"/>
      <c r="G18" s="44"/>
      <c r="H18" s="37"/>
      <c r="I18" s="53"/>
      <c r="J18" s="54"/>
      <c r="K18" s="44"/>
    </row>
    <row r="19" spans="1:11" s="30" customFormat="1" ht="15" x14ac:dyDescent="0.2">
      <c r="A19" s="65" t="s">
        <v>65</v>
      </c>
      <c r="B19" s="51" t="s">
        <v>66</v>
      </c>
      <c r="C19" s="42" t="s">
        <v>28</v>
      </c>
      <c r="D19" s="37">
        <v>0</v>
      </c>
      <c r="E19" s="37"/>
      <c r="F19" s="43"/>
      <c r="G19" s="40"/>
      <c r="H19" s="37">
        <v>0</v>
      </c>
      <c r="I19" s="37"/>
      <c r="J19" s="43"/>
      <c r="K19" s="40"/>
    </row>
    <row r="20" spans="1:11" s="30" customFormat="1" ht="15" x14ac:dyDescent="0.2">
      <c r="A20" s="65" t="s">
        <v>67</v>
      </c>
      <c r="B20" s="51" t="s">
        <v>68</v>
      </c>
      <c r="C20" s="42" t="s">
        <v>28</v>
      </c>
      <c r="D20" s="37">
        <v>0</v>
      </c>
      <c r="E20" s="37"/>
      <c r="F20" s="43"/>
      <c r="G20" s="44"/>
      <c r="H20" s="37">
        <v>0</v>
      </c>
      <c r="I20" s="37"/>
      <c r="J20" s="43"/>
      <c r="K20" s="44"/>
    </row>
    <row r="21" spans="1:11" s="30" customFormat="1" ht="14.25" x14ac:dyDescent="0.2">
      <c r="A21" s="66" t="s">
        <v>32</v>
      </c>
      <c r="B21" s="45" t="s">
        <v>69</v>
      </c>
      <c r="C21" s="42" t="s">
        <v>28</v>
      </c>
      <c r="D21" s="46">
        <f t="shared" ref="D21:G21" si="15">D16-D17</f>
        <v>112018.60355191257</v>
      </c>
      <c r="E21" s="67">
        <f t="shared" si="15"/>
        <v>19403</v>
      </c>
      <c r="F21" s="68">
        <f t="shared" si="15"/>
        <v>85562</v>
      </c>
      <c r="G21" s="69">
        <f t="shared" si="15"/>
        <v>104965</v>
      </c>
      <c r="H21" s="46">
        <f t="shared" ref="H21:K21" si="16">H16-H17</f>
        <v>67015.496448087433</v>
      </c>
      <c r="I21" s="67">
        <f t="shared" si="16"/>
        <v>78434</v>
      </c>
      <c r="J21" s="68">
        <f t="shared" si="16"/>
        <v>0</v>
      </c>
      <c r="K21" s="69">
        <f t="shared" si="16"/>
        <v>78434</v>
      </c>
    </row>
    <row r="22" spans="1:11" s="30" customFormat="1" ht="15" x14ac:dyDescent="0.2">
      <c r="A22" s="66"/>
      <c r="B22" s="70" t="s">
        <v>70</v>
      </c>
      <c r="C22" s="42"/>
      <c r="D22" s="37">
        <f t="shared" ref="D22:G22" si="17">D23+D30+D33</f>
        <v>112018.60355191257</v>
      </c>
      <c r="E22" s="71">
        <f t="shared" si="17"/>
        <v>19403</v>
      </c>
      <c r="F22" s="72">
        <f t="shared" si="17"/>
        <v>85562</v>
      </c>
      <c r="G22" s="73">
        <f t="shared" si="17"/>
        <v>104965</v>
      </c>
      <c r="H22" s="37">
        <f t="shared" ref="H22:K22" si="18">H23+H30+H33</f>
        <v>67015.496448087433</v>
      </c>
      <c r="I22" s="71">
        <f t="shared" si="18"/>
        <v>78434</v>
      </c>
      <c r="J22" s="72">
        <f t="shared" si="18"/>
        <v>0</v>
      </c>
      <c r="K22" s="73">
        <f t="shared" si="18"/>
        <v>78434</v>
      </c>
    </row>
    <row r="23" spans="1:11" s="61" customFormat="1" ht="14.25" x14ac:dyDescent="0.2">
      <c r="A23" s="117" t="s">
        <v>71</v>
      </c>
      <c r="B23" s="74" t="s">
        <v>72</v>
      </c>
      <c r="C23" s="75" t="s">
        <v>28</v>
      </c>
      <c r="D23" s="46">
        <f t="shared" ref="D23:G23" si="19">D24+D27</f>
        <v>0</v>
      </c>
      <c r="E23" s="76">
        <f t="shared" si="19"/>
        <v>0</v>
      </c>
      <c r="F23" s="77">
        <f t="shared" si="19"/>
        <v>0</v>
      </c>
      <c r="G23" s="48">
        <f t="shared" si="19"/>
        <v>0</v>
      </c>
      <c r="H23" s="46">
        <f t="shared" ref="H23:K23" si="20">H24+H27</f>
        <v>0</v>
      </c>
      <c r="I23" s="76">
        <f t="shared" si="20"/>
        <v>0</v>
      </c>
      <c r="J23" s="77">
        <f t="shared" si="20"/>
        <v>0</v>
      </c>
      <c r="K23" s="48">
        <f t="shared" si="20"/>
        <v>0</v>
      </c>
    </row>
    <row r="24" spans="1:11" s="30" customFormat="1" ht="15.75" customHeight="1" x14ac:dyDescent="0.2">
      <c r="A24" s="65"/>
      <c r="B24" s="51" t="s">
        <v>73</v>
      </c>
      <c r="C24" s="42" t="s">
        <v>28</v>
      </c>
      <c r="D24" s="37"/>
      <c r="E24" s="37">
        <f>E25+E26</f>
        <v>0</v>
      </c>
      <c r="F24" s="43">
        <f>F25+F26</f>
        <v>0</v>
      </c>
      <c r="G24" s="78">
        <f>G25+G26</f>
        <v>0</v>
      </c>
      <c r="H24" s="37"/>
      <c r="I24" s="37">
        <f>I25+I26</f>
        <v>0</v>
      </c>
      <c r="J24" s="43">
        <f>J25+J26</f>
        <v>0</v>
      </c>
      <c r="K24" s="78">
        <f>K25+K26</f>
        <v>0</v>
      </c>
    </row>
    <row r="25" spans="1:11" s="30" customFormat="1" ht="15" x14ac:dyDescent="0.2">
      <c r="A25" s="34"/>
      <c r="B25" s="79" t="s">
        <v>74</v>
      </c>
      <c r="C25" s="36" t="s">
        <v>28</v>
      </c>
      <c r="D25" s="37"/>
      <c r="E25" s="38"/>
      <c r="F25" s="39"/>
      <c r="G25" s="78"/>
      <c r="H25" s="37"/>
      <c r="I25" s="38"/>
      <c r="J25" s="39"/>
      <c r="K25" s="78"/>
    </row>
    <row r="26" spans="1:11" s="30" customFormat="1" ht="15" x14ac:dyDescent="0.2">
      <c r="A26" s="65"/>
      <c r="B26" s="41" t="s">
        <v>75</v>
      </c>
      <c r="C26" s="42" t="s">
        <v>28</v>
      </c>
      <c r="D26" s="37"/>
      <c r="E26" s="37"/>
      <c r="F26" s="43"/>
      <c r="G26" s="40"/>
      <c r="H26" s="37"/>
      <c r="I26" s="37"/>
      <c r="J26" s="43"/>
      <c r="K26" s="40"/>
    </row>
    <row r="27" spans="1:11" s="30" customFormat="1" ht="15" x14ac:dyDescent="0.2">
      <c r="A27" s="65" t="s">
        <v>76</v>
      </c>
      <c r="B27" s="51" t="s">
        <v>77</v>
      </c>
      <c r="C27" s="42" t="s">
        <v>28</v>
      </c>
      <c r="D27" s="37"/>
      <c r="E27" s="37"/>
      <c r="F27" s="43"/>
      <c r="G27" s="44"/>
      <c r="H27" s="37"/>
      <c r="I27" s="37"/>
      <c r="J27" s="43"/>
      <c r="K27" s="44"/>
    </row>
    <row r="28" spans="1:11" s="30" customFormat="1" ht="15" x14ac:dyDescent="0.2">
      <c r="A28" s="65"/>
      <c r="B28" s="41" t="s">
        <v>74</v>
      </c>
      <c r="C28" s="42" t="s">
        <v>28</v>
      </c>
      <c r="D28" s="37"/>
      <c r="E28" s="37"/>
      <c r="F28" s="43"/>
      <c r="G28" s="40"/>
      <c r="H28" s="37"/>
      <c r="I28" s="37"/>
      <c r="J28" s="43"/>
      <c r="K28" s="40"/>
    </row>
    <row r="29" spans="1:11" s="30" customFormat="1" ht="15" x14ac:dyDescent="0.2">
      <c r="A29" s="65"/>
      <c r="B29" s="41" t="s">
        <v>75</v>
      </c>
      <c r="C29" s="42" t="s">
        <v>28</v>
      </c>
      <c r="D29" s="37"/>
      <c r="E29" s="37"/>
      <c r="F29" s="43"/>
      <c r="G29" s="44"/>
      <c r="H29" s="37"/>
      <c r="I29" s="37"/>
      <c r="J29" s="43"/>
      <c r="K29" s="44"/>
    </row>
    <row r="30" spans="1:11" s="61" customFormat="1" ht="14.25" x14ac:dyDescent="0.2">
      <c r="A30" s="117" t="s">
        <v>78</v>
      </c>
      <c r="B30" s="80" t="s">
        <v>79</v>
      </c>
      <c r="C30" s="75" t="s">
        <v>28</v>
      </c>
      <c r="D30" s="46">
        <f t="shared" ref="D30:G30" si="21">D31+D32</f>
        <v>0</v>
      </c>
      <c r="E30" s="76">
        <f t="shared" si="21"/>
        <v>0</v>
      </c>
      <c r="F30" s="77">
        <f t="shared" si="21"/>
        <v>0</v>
      </c>
      <c r="G30" s="48">
        <f t="shared" si="21"/>
        <v>0</v>
      </c>
      <c r="H30" s="46">
        <f t="shared" ref="H30:K30" si="22">H31+H32</f>
        <v>0</v>
      </c>
      <c r="I30" s="76">
        <f t="shared" si="22"/>
        <v>0</v>
      </c>
      <c r="J30" s="77">
        <f t="shared" si="22"/>
        <v>0</v>
      </c>
      <c r="K30" s="48">
        <f t="shared" si="22"/>
        <v>0</v>
      </c>
    </row>
    <row r="31" spans="1:11" s="30" customFormat="1" ht="15" x14ac:dyDescent="0.2">
      <c r="A31" s="81"/>
      <c r="B31" s="82" t="s">
        <v>74</v>
      </c>
      <c r="C31" s="52" t="s">
        <v>28</v>
      </c>
      <c r="D31" s="37"/>
      <c r="E31" s="53"/>
      <c r="F31" s="54"/>
      <c r="G31" s="83"/>
      <c r="H31" s="37"/>
      <c r="I31" s="53"/>
      <c r="J31" s="54"/>
      <c r="K31" s="83"/>
    </row>
    <row r="32" spans="1:11" s="30" customFormat="1" ht="15" x14ac:dyDescent="0.2">
      <c r="A32" s="65"/>
      <c r="B32" s="84" t="s">
        <v>80</v>
      </c>
      <c r="C32" s="42" t="s">
        <v>28</v>
      </c>
      <c r="D32" s="37"/>
      <c r="E32" s="37"/>
      <c r="F32" s="43"/>
      <c r="G32" s="44"/>
      <c r="H32" s="37"/>
      <c r="I32" s="37"/>
      <c r="J32" s="43"/>
      <c r="K32" s="44"/>
    </row>
    <row r="33" spans="1:11" s="61" customFormat="1" ht="14.25" x14ac:dyDescent="0.2">
      <c r="A33" s="85" t="s">
        <v>81</v>
      </c>
      <c r="B33" s="86" t="s">
        <v>0</v>
      </c>
      <c r="C33" s="58" t="s">
        <v>28</v>
      </c>
      <c r="D33" s="46">
        <f t="shared" ref="D33:G33" si="23">D34+D35</f>
        <v>112018.60355191257</v>
      </c>
      <c r="E33" s="59">
        <f t="shared" si="23"/>
        <v>19403</v>
      </c>
      <c r="F33" s="60">
        <f t="shared" si="23"/>
        <v>85562</v>
      </c>
      <c r="G33" s="87">
        <f t="shared" si="23"/>
        <v>104965</v>
      </c>
      <c r="H33" s="46">
        <f t="shared" ref="H33:K33" si="24">H34+H35</f>
        <v>67015.496448087433</v>
      </c>
      <c r="I33" s="59">
        <f t="shared" si="24"/>
        <v>78434</v>
      </c>
      <c r="J33" s="60">
        <f t="shared" si="24"/>
        <v>0</v>
      </c>
      <c r="K33" s="87">
        <f t="shared" si="24"/>
        <v>78434</v>
      </c>
    </row>
    <row r="34" spans="1:11" s="30" customFormat="1" ht="15" x14ac:dyDescent="0.2">
      <c r="A34" s="65"/>
      <c r="B34" s="41" t="s">
        <v>74</v>
      </c>
      <c r="C34" s="42" t="s">
        <v>28</v>
      </c>
      <c r="D34" s="37">
        <v>112018.60355191257</v>
      </c>
      <c r="E34" s="37">
        <v>19403</v>
      </c>
      <c r="F34" s="43">
        <v>85562</v>
      </c>
      <c r="G34" s="44">
        <f>E34+F34</f>
        <v>104965</v>
      </c>
      <c r="H34" s="37">
        <v>67015.496448087433</v>
      </c>
      <c r="I34" s="37">
        <f>I21</f>
        <v>78434</v>
      </c>
      <c r="J34" s="43"/>
      <c r="K34" s="44">
        <f>I34+J34</f>
        <v>78434</v>
      </c>
    </row>
    <row r="35" spans="1:11" s="30" customFormat="1" ht="15" x14ac:dyDescent="0.2">
      <c r="A35" s="88"/>
      <c r="B35" s="89" t="s">
        <v>82</v>
      </c>
      <c r="C35" s="90" t="s">
        <v>28</v>
      </c>
      <c r="D35" s="91"/>
      <c r="E35" s="92"/>
      <c r="F35" s="93"/>
      <c r="G35" s="94"/>
      <c r="H35" s="91"/>
      <c r="I35" s="92"/>
      <c r="J35" s="93"/>
      <c r="K35" s="94"/>
    </row>
    <row r="36" spans="1:11" ht="5.25" customHeight="1" x14ac:dyDescent="0.2"/>
    <row r="37" spans="1:11" ht="15.75" x14ac:dyDescent="0.25">
      <c r="A37" s="97"/>
      <c r="B37" s="97"/>
      <c r="C37" s="97"/>
      <c r="D37" s="97"/>
      <c r="E37" s="97"/>
      <c r="F37" s="97"/>
      <c r="G37" s="97"/>
    </row>
    <row r="38" spans="1:11" ht="15.75" x14ac:dyDescent="0.25">
      <c r="A38" s="97"/>
      <c r="B38" s="97"/>
      <c r="C38" s="97"/>
      <c r="D38" s="97"/>
      <c r="E38" s="97"/>
      <c r="F38" s="97"/>
      <c r="G38" s="97"/>
    </row>
    <row r="39" spans="1:11" ht="15.75" x14ac:dyDescent="0.25">
      <c r="A39" s="97"/>
      <c r="B39" s="97"/>
      <c r="C39" s="97"/>
      <c r="D39" s="97"/>
      <c r="E39" s="97"/>
      <c r="F39" s="97"/>
      <c r="G39" s="97"/>
    </row>
    <row r="40" spans="1:11" x14ac:dyDescent="0.2">
      <c r="B40" s="192"/>
    </row>
  </sheetData>
  <mergeCells count="12">
    <mergeCell ref="A1:G1"/>
    <mergeCell ref="A2:A5"/>
    <mergeCell ref="B2:B5"/>
    <mergeCell ref="C2:C5"/>
    <mergeCell ref="D3:G3"/>
    <mergeCell ref="D4:D5"/>
    <mergeCell ref="E4:G4"/>
    <mergeCell ref="H2:K2"/>
    <mergeCell ref="H3:K3"/>
    <mergeCell ref="H4:H5"/>
    <mergeCell ref="I4:K4"/>
    <mergeCell ref="D2:G2"/>
  </mergeCells>
  <printOptions horizontalCentered="1"/>
  <pageMargins left="1.1811023622047245" right="0.39370078740157483" top="0.39370078740157483" bottom="0.3937007874015748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B16" zoomScale="70" zoomScaleNormal="70" workbookViewId="0">
      <selection activeCell="H39" sqref="H39"/>
    </sheetView>
  </sheetViews>
  <sheetFormatPr defaultColWidth="9.140625" defaultRowHeight="15.75" x14ac:dyDescent="0.25"/>
  <cols>
    <col min="1" max="1" width="3.7109375" style="103" hidden="1" customWidth="1"/>
    <col min="2" max="2" width="7.42578125" style="103" customWidth="1"/>
    <col min="3" max="3" width="36.7109375" style="103" customWidth="1"/>
    <col min="4" max="4" width="16.42578125" style="103" customWidth="1"/>
    <col min="5" max="6" width="12.42578125" style="103" customWidth="1"/>
    <col min="7" max="7" width="4.42578125" style="103" customWidth="1"/>
    <col min="8" max="8" width="58.28515625" style="103" customWidth="1"/>
    <col min="9" max="9" width="16.85546875" style="103" customWidth="1"/>
    <col min="10" max="11" width="10.7109375" style="103" customWidth="1"/>
    <col min="12" max="12" width="6.85546875" style="103" customWidth="1"/>
    <col min="13" max="13" width="16.5703125" style="103" customWidth="1"/>
    <col min="14" max="14" width="55.5703125" style="103" customWidth="1"/>
    <col min="15" max="16384" width="9.140625" style="103"/>
  </cols>
  <sheetData>
    <row r="1" spans="2:14" ht="38.25" customHeight="1" x14ac:dyDescent="0.25">
      <c r="B1" s="221" t="s">
        <v>118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2:14" ht="16.5" customHeight="1" x14ac:dyDescent="0.25">
      <c r="B2" s="104"/>
      <c r="C2" s="104"/>
      <c r="D2" s="104"/>
      <c r="E2" s="104"/>
      <c r="F2" s="105"/>
      <c r="G2" s="105"/>
      <c r="H2" s="105"/>
    </row>
    <row r="3" spans="2:14" x14ac:dyDescent="0.25">
      <c r="B3" s="234" t="s">
        <v>117</v>
      </c>
      <c r="C3" s="234"/>
      <c r="D3" s="234"/>
      <c r="E3" s="234"/>
      <c r="F3" s="234"/>
      <c r="G3" s="234"/>
    </row>
    <row r="4" spans="2:14" x14ac:dyDescent="0.25">
      <c r="B4" s="228" t="s">
        <v>84</v>
      </c>
      <c r="C4" s="230" t="s">
        <v>85</v>
      </c>
      <c r="D4" s="231"/>
      <c r="E4" s="231"/>
      <c r="F4" s="231"/>
      <c r="G4" s="232"/>
      <c r="H4" s="230" t="s">
        <v>86</v>
      </c>
      <c r="I4" s="231"/>
      <c r="J4" s="231"/>
      <c r="K4" s="231"/>
      <c r="L4" s="232"/>
      <c r="M4" s="220" t="s">
        <v>102</v>
      </c>
      <c r="N4" s="220" t="s">
        <v>103</v>
      </c>
    </row>
    <row r="5" spans="2:14" ht="72" customHeight="1" x14ac:dyDescent="0.25">
      <c r="B5" s="229"/>
      <c r="C5" s="98" t="s">
        <v>87</v>
      </c>
      <c r="D5" s="98" t="s">
        <v>88</v>
      </c>
      <c r="E5" s="236" t="s">
        <v>89</v>
      </c>
      <c r="F5" s="237"/>
      <c r="G5" s="238"/>
      <c r="H5" s="98" t="s">
        <v>87</v>
      </c>
      <c r="I5" s="98" t="s">
        <v>88</v>
      </c>
      <c r="J5" s="220" t="s">
        <v>90</v>
      </c>
      <c r="K5" s="220"/>
      <c r="L5" s="220"/>
      <c r="M5" s="220"/>
      <c r="N5" s="220"/>
    </row>
    <row r="6" spans="2:14" x14ac:dyDescent="0.25">
      <c r="B6" s="98">
        <v>1</v>
      </c>
      <c r="C6" s="98">
        <v>2</v>
      </c>
      <c r="D6" s="98">
        <v>3</v>
      </c>
      <c r="E6" s="236">
        <v>4</v>
      </c>
      <c r="F6" s="237"/>
      <c r="G6" s="238"/>
      <c r="H6" s="98">
        <v>5</v>
      </c>
      <c r="I6" s="98">
        <f>H6+1</f>
        <v>6</v>
      </c>
      <c r="J6" s="236">
        <f>I6+1</f>
        <v>7</v>
      </c>
      <c r="K6" s="237"/>
      <c r="L6" s="238"/>
      <c r="M6" s="122">
        <v>8</v>
      </c>
      <c r="N6" s="122">
        <v>9</v>
      </c>
    </row>
    <row r="7" spans="2:14" ht="19.5" hidden="1" customHeight="1" x14ac:dyDescent="0.25">
      <c r="B7" s="110" t="s">
        <v>4</v>
      </c>
      <c r="C7" s="111"/>
      <c r="D7" s="110"/>
      <c r="E7" s="236"/>
      <c r="F7" s="237"/>
      <c r="G7" s="238"/>
      <c r="H7" s="118" t="s">
        <v>99</v>
      </c>
      <c r="I7" s="225" t="s">
        <v>17</v>
      </c>
      <c r="J7" s="222">
        <f>152.678</f>
        <v>152.678</v>
      </c>
      <c r="K7" s="223"/>
      <c r="L7" s="224"/>
      <c r="M7" s="125">
        <v>152.678</v>
      </c>
      <c r="N7" s="124"/>
    </row>
    <row r="8" spans="2:14" ht="32.25" hidden="1" customHeight="1" x14ac:dyDescent="0.25">
      <c r="B8" s="110" t="s">
        <v>5</v>
      </c>
      <c r="C8" s="111"/>
      <c r="D8" s="110"/>
      <c r="E8" s="236"/>
      <c r="F8" s="237"/>
      <c r="G8" s="238"/>
      <c r="H8" s="118" t="s">
        <v>100</v>
      </c>
      <c r="I8" s="226"/>
      <c r="J8" s="222">
        <f>2833.892</f>
        <v>2833.8919999999998</v>
      </c>
      <c r="K8" s="223"/>
      <c r="L8" s="224"/>
      <c r="M8" s="125">
        <v>2833.8919999999998</v>
      </c>
      <c r="N8" s="124"/>
    </row>
    <row r="9" spans="2:14" ht="32.25" hidden="1" customHeight="1" x14ac:dyDescent="0.25">
      <c r="B9" s="110" t="s">
        <v>6</v>
      </c>
      <c r="C9" s="111"/>
      <c r="D9" s="110"/>
      <c r="E9" s="100"/>
      <c r="F9" s="102"/>
      <c r="G9" s="101"/>
      <c r="H9" s="118" t="s">
        <v>101</v>
      </c>
      <c r="I9" s="227"/>
      <c r="J9" s="222">
        <f>252.801</f>
        <v>252.80099999999999</v>
      </c>
      <c r="K9" s="223"/>
      <c r="L9" s="224"/>
      <c r="M9" s="125">
        <v>252.80099999999999</v>
      </c>
      <c r="N9" s="124"/>
    </row>
    <row r="10" spans="2:14" ht="291" customHeight="1" x14ac:dyDescent="0.25">
      <c r="B10" s="110" t="s">
        <v>4</v>
      </c>
      <c r="C10" s="148" t="s">
        <v>115</v>
      </c>
      <c r="D10" s="135">
        <v>2020</v>
      </c>
      <c r="E10" s="267">
        <v>384.5</v>
      </c>
      <c r="F10" s="268"/>
      <c r="G10" s="269"/>
      <c r="H10" s="148" t="s">
        <v>115</v>
      </c>
      <c r="I10" s="191">
        <v>2020</v>
      </c>
      <c r="J10" s="267">
        <v>384.6</v>
      </c>
      <c r="K10" s="268"/>
      <c r="L10" s="269"/>
      <c r="M10" s="125"/>
      <c r="N10" s="127" t="s">
        <v>143</v>
      </c>
    </row>
    <row r="11" spans="2:14" ht="94.5" customHeight="1" x14ac:dyDescent="0.25">
      <c r="B11" s="110"/>
      <c r="C11" s="148"/>
      <c r="D11" s="160"/>
      <c r="E11" s="236"/>
      <c r="F11" s="237"/>
      <c r="G11" s="238"/>
      <c r="H11" s="148" t="s">
        <v>127</v>
      </c>
      <c r="I11" s="191">
        <v>2020</v>
      </c>
      <c r="J11" s="267">
        <v>80</v>
      </c>
      <c r="K11" s="268"/>
      <c r="L11" s="269"/>
      <c r="M11" s="161">
        <f>J11-F11</f>
        <v>80</v>
      </c>
      <c r="N11" s="162" t="s">
        <v>129</v>
      </c>
    </row>
    <row r="12" spans="2:14" ht="47.25" x14ac:dyDescent="0.25">
      <c r="B12" s="110" t="s">
        <v>5</v>
      </c>
      <c r="C12" s="20" t="s">
        <v>116</v>
      </c>
      <c r="D12" s="177">
        <v>2020</v>
      </c>
      <c r="E12" s="267">
        <v>1916.4</v>
      </c>
      <c r="F12" s="268"/>
      <c r="G12" s="269"/>
      <c r="H12" s="129"/>
      <c r="I12" s="136"/>
      <c r="J12" s="264"/>
      <c r="K12" s="265"/>
      <c r="L12" s="266"/>
      <c r="M12" s="161">
        <f>K12-E12</f>
        <v>-1916.4</v>
      </c>
      <c r="N12" s="162" t="s">
        <v>128</v>
      </c>
    </row>
    <row r="13" spans="2:14" ht="157.5" x14ac:dyDescent="0.25">
      <c r="B13" s="110"/>
      <c r="C13" s="20"/>
      <c r="D13" s="177"/>
      <c r="E13" s="264"/>
      <c r="F13" s="265"/>
      <c r="G13" s="266"/>
      <c r="H13" s="196" t="s">
        <v>137</v>
      </c>
      <c r="I13" s="191">
        <v>2021</v>
      </c>
      <c r="J13" s="267">
        <v>428.017</v>
      </c>
      <c r="K13" s="268"/>
      <c r="L13" s="269"/>
      <c r="M13" s="161"/>
      <c r="N13" s="189" t="s">
        <v>144</v>
      </c>
    </row>
    <row r="14" spans="2:14" x14ac:dyDescent="0.25">
      <c r="B14" s="149" t="s">
        <v>91</v>
      </c>
      <c r="C14" s="150"/>
      <c r="D14" s="150"/>
      <c r="E14" s="150"/>
      <c r="F14" s="152">
        <f>E10+E12</f>
        <v>2300.9</v>
      </c>
      <c r="G14" s="151"/>
      <c r="H14" s="190" t="s">
        <v>91</v>
      </c>
      <c r="I14" s="190"/>
      <c r="J14" s="271">
        <f>J10+K12+J11+J13</f>
        <v>892.61699999999996</v>
      </c>
      <c r="K14" s="270"/>
      <c r="L14" s="272"/>
      <c r="M14" s="106"/>
      <c r="N14" s="123"/>
    </row>
    <row r="15" spans="2:14" ht="18" customHeight="1" x14ac:dyDescent="0.25">
      <c r="B15" s="243" t="s">
        <v>92</v>
      </c>
      <c r="C15" s="243"/>
      <c r="D15" s="243"/>
      <c r="E15" s="243"/>
      <c r="F15" s="243"/>
      <c r="G15" s="243"/>
      <c r="H15" s="243"/>
      <c r="I15" s="243"/>
      <c r="J15" s="243"/>
      <c r="K15" s="243"/>
      <c r="L15" s="243"/>
    </row>
    <row r="16" spans="2:14" ht="15.75" customHeight="1" x14ac:dyDescent="0.25">
      <c r="B16" s="107"/>
      <c r="C16" s="108"/>
      <c r="D16" s="109"/>
      <c r="E16" s="109"/>
    </row>
    <row r="17" spans="2:14" ht="21.75" customHeight="1" x14ac:dyDescent="0.25">
      <c r="B17" s="234" t="s">
        <v>93</v>
      </c>
      <c r="C17" s="234"/>
      <c r="D17" s="234"/>
      <c r="E17" s="234"/>
      <c r="F17" s="234"/>
      <c r="G17" s="234"/>
    </row>
    <row r="18" spans="2:14" x14ac:dyDescent="0.25">
      <c r="B18" s="228" t="s">
        <v>84</v>
      </c>
      <c r="C18" s="230" t="s">
        <v>85</v>
      </c>
      <c r="D18" s="231"/>
      <c r="E18" s="231"/>
      <c r="F18" s="231"/>
      <c r="G18" s="232"/>
      <c r="H18" s="230" t="s">
        <v>86</v>
      </c>
      <c r="I18" s="231"/>
      <c r="J18" s="231"/>
      <c r="K18" s="231"/>
      <c r="L18" s="232"/>
      <c r="M18" s="220" t="s">
        <v>102</v>
      </c>
      <c r="N18" s="220" t="s">
        <v>106</v>
      </c>
    </row>
    <row r="19" spans="2:14" ht="62.45" customHeight="1" x14ac:dyDescent="0.25">
      <c r="B19" s="229"/>
      <c r="C19" s="98" t="s">
        <v>87</v>
      </c>
      <c r="D19" s="98" t="s">
        <v>88</v>
      </c>
      <c r="E19" s="236" t="s">
        <v>89</v>
      </c>
      <c r="F19" s="237"/>
      <c r="G19" s="238"/>
      <c r="H19" s="98" t="s">
        <v>87</v>
      </c>
      <c r="I19" s="98" t="s">
        <v>88</v>
      </c>
      <c r="J19" s="220" t="s">
        <v>90</v>
      </c>
      <c r="K19" s="220"/>
      <c r="L19" s="220"/>
      <c r="M19" s="220"/>
      <c r="N19" s="220"/>
    </row>
    <row r="20" spans="2:14" x14ac:dyDescent="0.25">
      <c r="B20" s="98">
        <v>1</v>
      </c>
      <c r="C20" s="98">
        <v>2</v>
      </c>
      <c r="D20" s="98">
        <v>3</v>
      </c>
      <c r="E20" s="236">
        <v>4</v>
      </c>
      <c r="F20" s="237"/>
      <c r="G20" s="238"/>
      <c r="H20" s="98">
        <v>5</v>
      </c>
      <c r="I20" s="98">
        <f>H20+1</f>
        <v>6</v>
      </c>
      <c r="J20" s="236">
        <f>I20+1</f>
        <v>7</v>
      </c>
      <c r="K20" s="237"/>
      <c r="L20" s="238"/>
      <c r="M20" s="122">
        <v>8</v>
      </c>
      <c r="N20" s="122">
        <v>9</v>
      </c>
    </row>
    <row r="21" spans="2:14" x14ac:dyDescent="0.25">
      <c r="B21" s="110" t="s">
        <v>4</v>
      </c>
      <c r="C21" s="111"/>
      <c r="D21" s="110"/>
      <c r="E21" s="236"/>
      <c r="F21" s="237"/>
      <c r="G21" s="238"/>
      <c r="H21" s="106"/>
      <c r="I21" s="106"/>
      <c r="J21" s="244"/>
      <c r="K21" s="245"/>
      <c r="L21" s="246"/>
      <c r="M21" s="124"/>
      <c r="N21" s="124"/>
    </row>
    <row r="22" spans="2:14" x14ac:dyDescent="0.25">
      <c r="B22" s="235" t="s">
        <v>91</v>
      </c>
      <c r="C22" s="235"/>
      <c r="D22" s="235"/>
      <c r="E22" s="239"/>
      <c r="F22" s="239"/>
      <c r="G22" s="239"/>
      <c r="H22" s="240" t="s">
        <v>91</v>
      </c>
      <c r="I22" s="241"/>
      <c r="J22" s="241"/>
      <c r="K22" s="241"/>
      <c r="L22" s="242"/>
      <c r="M22" s="124"/>
      <c r="N22" s="124"/>
    </row>
    <row r="23" spans="2:14" ht="20.25" customHeight="1" x14ac:dyDescent="0.25">
      <c r="B23" s="243" t="s">
        <v>94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</row>
    <row r="24" spans="2:14" ht="15.75" customHeight="1" x14ac:dyDescent="0.25">
      <c r="B24" s="112"/>
      <c r="C24" s="112"/>
      <c r="D24" s="112"/>
      <c r="E24" s="112"/>
    </row>
    <row r="25" spans="2:14" ht="35.25" customHeight="1" x14ac:dyDescent="0.25">
      <c r="B25" s="221" t="s">
        <v>95</v>
      </c>
      <c r="C25" s="221"/>
      <c r="D25" s="221"/>
      <c r="E25" s="221"/>
      <c r="F25" s="221"/>
      <c r="G25" s="221"/>
      <c r="H25" s="221"/>
      <c r="I25" s="221"/>
      <c r="J25" s="221"/>
      <c r="K25" s="221"/>
    </row>
    <row r="26" spans="2:14" x14ac:dyDescent="0.25">
      <c r="B26" s="228" t="s">
        <v>84</v>
      </c>
      <c r="C26" s="230" t="s">
        <v>85</v>
      </c>
      <c r="D26" s="231"/>
      <c r="E26" s="231"/>
      <c r="F26" s="231"/>
      <c r="G26" s="232"/>
      <c r="H26" s="233" t="s">
        <v>86</v>
      </c>
      <c r="I26" s="233"/>
      <c r="J26" s="233"/>
      <c r="K26" s="233"/>
      <c r="L26" s="233"/>
      <c r="M26" s="220" t="s">
        <v>102</v>
      </c>
      <c r="N26" s="220" t="s">
        <v>106</v>
      </c>
    </row>
    <row r="27" spans="2:14" ht="62.45" customHeight="1" x14ac:dyDescent="0.25">
      <c r="B27" s="229"/>
      <c r="C27" s="98" t="s">
        <v>87</v>
      </c>
      <c r="D27" s="98" t="s">
        <v>88</v>
      </c>
      <c r="E27" s="236" t="s">
        <v>89</v>
      </c>
      <c r="F27" s="237"/>
      <c r="G27" s="238"/>
      <c r="H27" s="98" t="s">
        <v>87</v>
      </c>
      <c r="I27" s="98" t="s">
        <v>88</v>
      </c>
      <c r="J27" s="220" t="s">
        <v>90</v>
      </c>
      <c r="K27" s="220"/>
      <c r="L27" s="220"/>
      <c r="M27" s="220"/>
      <c r="N27" s="220"/>
    </row>
    <row r="28" spans="2:14" x14ac:dyDescent="0.25">
      <c r="B28" s="98">
        <v>1</v>
      </c>
      <c r="C28" s="98">
        <v>2</v>
      </c>
      <c r="D28" s="98">
        <v>3</v>
      </c>
      <c r="E28" s="236">
        <v>4</v>
      </c>
      <c r="F28" s="237"/>
      <c r="G28" s="238"/>
      <c r="H28" s="98">
        <v>5</v>
      </c>
      <c r="I28" s="98">
        <f>H28+1</f>
        <v>6</v>
      </c>
      <c r="J28" s="220">
        <f>I28+1</f>
        <v>7</v>
      </c>
      <c r="K28" s="220"/>
      <c r="L28" s="220"/>
      <c r="M28" s="122">
        <v>8</v>
      </c>
      <c r="N28" s="122">
        <v>9</v>
      </c>
    </row>
    <row r="29" spans="2:14" x14ac:dyDescent="0.25">
      <c r="B29" s="110" t="s">
        <v>4</v>
      </c>
      <c r="C29" s="111"/>
      <c r="D29" s="110"/>
      <c r="E29" s="236"/>
      <c r="F29" s="237"/>
      <c r="G29" s="238"/>
      <c r="H29" s="106"/>
      <c r="I29" s="128"/>
      <c r="J29" s="247"/>
      <c r="K29" s="247"/>
      <c r="L29" s="247"/>
      <c r="M29" s="125"/>
      <c r="N29" s="127"/>
    </row>
    <row r="30" spans="2:14" x14ac:dyDescent="0.25">
      <c r="B30" s="235" t="s">
        <v>91</v>
      </c>
      <c r="C30" s="235"/>
      <c r="D30" s="235"/>
      <c r="E30" s="235"/>
      <c r="F30" s="235"/>
      <c r="G30" s="235"/>
      <c r="H30" s="119" t="s">
        <v>91</v>
      </c>
      <c r="I30" s="120"/>
      <c r="J30" s="120"/>
      <c r="K30" s="121"/>
      <c r="L30" s="130"/>
      <c r="M30" s="124"/>
      <c r="N30" s="124"/>
    </row>
    <row r="31" spans="2:14" ht="18.75" customHeight="1" x14ac:dyDescent="0.25">
      <c r="B31" s="243" t="s">
        <v>96</v>
      </c>
      <c r="C31" s="243"/>
      <c r="D31" s="243"/>
      <c r="E31" s="243"/>
      <c r="F31" s="243"/>
      <c r="G31" s="243"/>
      <c r="H31" s="243"/>
      <c r="I31" s="243"/>
      <c r="J31" s="243"/>
      <c r="K31" s="243"/>
      <c r="L31" s="243"/>
    </row>
    <row r="32" spans="2:14" x14ac:dyDescent="0.25">
      <c r="B32" s="107"/>
      <c r="C32" s="108"/>
      <c r="D32" s="109"/>
      <c r="E32" s="109"/>
    </row>
  </sheetData>
  <mergeCells count="56">
    <mergeCell ref="B31:L31"/>
    <mergeCell ref="E28:G28"/>
    <mergeCell ref="J28:L28"/>
    <mergeCell ref="E7:G7"/>
    <mergeCell ref="J7:L7"/>
    <mergeCell ref="E8:G8"/>
    <mergeCell ref="J8:L8"/>
    <mergeCell ref="B15:L15"/>
    <mergeCell ref="B17:G17"/>
    <mergeCell ref="E19:G19"/>
    <mergeCell ref="J19:L19"/>
    <mergeCell ref="B18:B19"/>
    <mergeCell ref="J20:L20"/>
    <mergeCell ref="J27:L27"/>
    <mergeCell ref="E29:G29"/>
    <mergeCell ref="J29:L29"/>
    <mergeCell ref="E5:G5"/>
    <mergeCell ref="J5:L5"/>
    <mergeCell ref="E21:G21"/>
    <mergeCell ref="J21:L21"/>
    <mergeCell ref="C18:G18"/>
    <mergeCell ref="H18:L18"/>
    <mergeCell ref="E20:G20"/>
    <mergeCell ref="E13:G13"/>
    <mergeCell ref="E12:G12"/>
    <mergeCell ref="E11:G11"/>
    <mergeCell ref="E10:G10"/>
    <mergeCell ref="J10:L10"/>
    <mergeCell ref="J11:L11"/>
    <mergeCell ref="J13:L13"/>
    <mergeCell ref="J12:L12"/>
    <mergeCell ref="J14:L14"/>
    <mergeCell ref="B30:G30"/>
    <mergeCell ref="E6:G6"/>
    <mergeCell ref="J6:L6"/>
    <mergeCell ref="B22:G22"/>
    <mergeCell ref="H22:L22"/>
    <mergeCell ref="B23:L23"/>
    <mergeCell ref="B25:K25"/>
    <mergeCell ref="E27:G27"/>
    <mergeCell ref="N26:N27"/>
    <mergeCell ref="B1:N1"/>
    <mergeCell ref="N4:N5"/>
    <mergeCell ref="J9:L9"/>
    <mergeCell ref="I7:I9"/>
    <mergeCell ref="M18:M19"/>
    <mergeCell ref="N18:N19"/>
    <mergeCell ref="M4:M5"/>
    <mergeCell ref="M26:M27"/>
    <mergeCell ref="B26:B27"/>
    <mergeCell ref="C26:G26"/>
    <mergeCell ref="H26:L26"/>
    <mergeCell ref="B3:G3"/>
    <mergeCell ref="B4:B5"/>
    <mergeCell ref="C4:G4"/>
    <mergeCell ref="H4:L4"/>
  </mergeCells>
  <printOptions horizontalCentered="1"/>
  <pageMargins left="0.39370078740157483" right="0.39370078740157483" top="1.1811023622047245" bottom="0.39370078740157483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opLeftCell="C1" zoomScale="70" zoomScaleNormal="70" workbookViewId="0">
      <selection activeCell="E7" sqref="E7"/>
    </sheetView>
  </sheetViews>
  <sheetFormatPr defaultColWidth="9.140625" defaultRowHeight="15.75" x14ac:dyDescent="0.25"/>
  <cols>
    <col min="1" max="1" width="3.7109375" style="103" hidden="1" customWidth="1"/>
    <col min="2" max="2" width="7.42578125" style="103" customWidth="1"/>
    <col min="3" max="3" width="36.7109375" style="103" customWidth="1"/>
    <col min="4" max="4" width="15.140625" style="103" customWidth="1"/>
    <col min="5" max="5" width="16.42578125" style="103" customWidth="1"/>
    <col min="6" max="6" width="42.85546875" style="103" customWidth="1"/>
    <col min="7" max="7" width="20.85546875" style="103" customWidth="1"/>
    <col min="8" max="8" width="17.42578125" style="103" customWidth="1"/>
    <col min="9" max="9" width="25.5703125" style="103" customWidth="1"/>
    <col min="10" max="16384" width="9.140625" style="103"/>
  </cols>
  <sheetData>
    <row r="1" spans="2:8" x14ac:dyDescent="0.25">
      <c r="B1" s="248" t="s">
        <v>108</v>
      </c>
      <c r="C1" s="248"/>
      <c r="D1" s="248"/>
      <c r="E1" s="248"/>
      <c r="F1" s="248"/>
      <c r="G1" s="248"/>
      <c r="H1" s="248"/>
    </row>
    <row r="2" spans="2:8" ht="15.75" customHeight="1" x14ac:dyDescent="0.25">
      <c r="B2" s="249" t="s">
        <v>104</v>
      </c>
      <c r="C2" s="230" t="s">
        <v>85</v>
      </c>
      <c r="D2" s="231"/>
      <c r="E2" s="165"/>
      <c r="F2" s="230" t="s">
        <v>86</v>
      </c>
      <c r="G2" s="231"/>
      <c r="H2" s="231"/>
    </row>
    <row r="3" spans="2:8" ht="40.5" customHeight="1" x14ac:dyDescent="0.25">
      <c r="B3" s="250"/>
      <c r="C3" s="249" t="s">
        <v>29</v>
      </c>
      <c r="D3" s="249" t="s">
        <v>11</v>
      </c>
      <c r="E3" s="197"/>
      <c r="F3" s="220" t="s">
        <v>29</v>
      </c>
      <c r="G3" s="220" t="s">
        <v>11</v>
      </c>
      <c r="H3" s="134" t="s">
        <v>12</v>
      </c>
    </row>
    <row r="4" spans="2:8" ht="22.5" customHeight="1" x14ac:dyDescent="0.25">
      <c r="B4" s="250"/>
      <c r="C4" s="250"/>
      <c r="D4" s="250"/>
      <c r="E4" s="252" t="s">
        <v>134</v>
      </c>
      <c r="F4" s="220"/>
      <c r="G4" s="220"/>
      <c r="H4" s="220" t="s">
        <v>136</v>
      </c>
    </row>
    <row r="5" spans="2:8" ht="39" customHeight="1" x14ac:dyDescent="0.25">
      <c r="B5" s="251"/>
      <c r="C5" s="251"/>
      <c r="D5" s="251"/>
      <c r="E5" s="253"/>
      <c r="F5" s="220"/>
      <c r="G5" s="220"/>
      <c r="H5" s="220"/>
    </row>
    <row r="6" spans="2:8" x14ac:dyDescent="0.25">
      <c r="B6" s="98">
        <v>1</v>
      </c>
      <c r="C6" s="98">
        <v>2</v>
      </c>
      <c r="D6" s="98">
        <v>3</v>
      </c>
      <c r="E6" s="164">
        <v>5</v>
      </c>
      <c r="F6" s="134">
        <v>6</v>
      </c>
      <c r="G6" s="134">
        <f>F6+1</f>
        <v>7</v>
      </c>
      <c r="H6" s="134">
        <v>8</v>
      </c>
    </row>
    <row r="7" spans="2:8" ht="21.75" customHeight="1" x14ac:dyDescent="0.25">
      <c r="B7" s="113" t="s">
        <v>4</v>
      </c>
      <c r="C7" s="16" t="s">
        <v>30</v>
      </c>
      <c r="D7" s="114" t="s">
        <v>2</v>
      </c>
      <c r="E7" s="179">
        <f>'[1]ПП разд 1-5'!$E$48</f>
        <v>27949.08980869353</v>
      </c>
      <c r="F7" s="137" t="s">
        <v>30</v>
      </c>
      <c r="G7" s="114" t="s">
        <v>2</v>
      </c>
      <c r="H7" s="180">
        <v>34891.000491009872</v>
      </c>
    </row>
    <row r="22" spans="5:5" x14ac:dyDescent="0.25">
      <c r="E22" s="198"/>
    </row>
  </sheetData>
  <mergeCells count="10">
    <mergeCell ref="F2:H2"/>
    <mergeCell ref="B1:H1"/>
    <mergeCell ref="C2:D2"/>
    <mergeCell ref="B2:B5"/>
    <mergeCell ref="D3:D5"/>
    <mergeCell ref="C3:C5"/>
    <mergeCell ref="F3:F5"/>
    <mergeCell ref="G3:G5"/>
    <mergeCell ref="H4:H5"/>
    <mergeCell ref="E4:E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70" zoomScaleNormal="70" workbookViewId="0">
      <pane xSplit="3" ySplit="4" topLeftCell="H17" activePane="bottomRight" state="frozen"/>
      <selection pane="topRight" activeCell="D1" sqref="D1"/>
      <selection pane="bottomLeft" activeCell="A5" sqref="A5"/>
      <selection pane="bottomRight" activeCell="B34" sqref="B34"/>
    </sheetView>
  </sheetViews>
  <sheetFormatPr defaultColWidth="9.140625" defaultRowHeight="12.75" x14ac:dyDescent="0.2"/>
  <cols>
    <col min="1" max="1" width="6.5703125" style="3" customWidth="1"/>
    <col min="2" max="2" width="84.140625" style="3" customWidth="1"/>
    <col min="3" max="3" width="13.85546875" style="3" customWidth="1"/>
    <col min="4" max="5" width="15.7109375" style="3" hidden="1" customWidth="1"/>
    <col min="6" max="6" width="16.5703125" style="3" hidden="1" customWidth="1"/>
    <col min="7" max="7" width="43.5703125" style="3" hidden="1" customWidth="1"/>
    <col min="8" max="8" width="11" style="3" customWidth="1"/>
    <col min="9" max="9" width="11.42578125" style="3" customWidth="1"/>
    <col min="10" max="10" width="10.5703125" style="3" customWidth="1"/>
    <col min="11" max="11" width="40.42578125" style="3" customWidth="1"/>
    <col min="12" max="16384" width="9.140625" style="3"/>
  </cols>
  <sheetData>
    <row r="1" spans="1:11" s="1" customFormat="1" ht="35.25" customHeight="1" x14ac:dyDescent="0.25">
      <c r="A1" s="203" t="s">
        <v>83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8" customHeight="1" x14ac:dyDescent="0.2">
      <c r="A2" s="259" t="s">
        <v>10</v>
      </c>
      <c r="B2" s="259" t="s">
        <v>1</v>
      </c>
      <c r="C2" s="259" t="s">
        <v>11</v>
      </c>
      <c r="D2" s="257" t="s">
        <v>24</v>
      </c>
      <c r="E2" s="258"/>
      <c r="F2" s="220" t="s">
        <v>105</v>
      </c>
      <c r="G2" s="220" t="s">
        <v>106</v>
      </c>
      <c r="H2" s="257" t="s">
        <v>24</v>
      </c>
      <c r="I2" s="258"/>
      <c r="J2" s="220" t="s">
        <v>105</v>
      </c>
      <c r="K2" s="220" t="s">
        <v>106</v>
      </c>
    </row>
    <row r="3" spans="1:11" ht="38.25" customHeight="1" x14ac:dyDescent="0.2">
      <c r="A3" s="260"/>
      <c r="B3" s="260"/>
      <c r="C3" s="260"/>
      <c r="D3" s="262" t="s">
        <v>119</v>
      </c>
      <c r="E3" s="262"/>
      <c r="F3" s="220"/>
      <c r="G3" s="220"/>
      <c r="H3" s="263" t="s">
        <v>135</v>
      </c>
      <c r="I3" s="263"/>
      <c r="J3" s="220"/>
      <c r="K3" s="220"/>
    </row>
    <row r="4" spans="1:11" ht="84" customHeight="1" x14ac:dyDescent="0.2">
      <c r="A4" s="261"/>
      <c r="B4" s="261"/>
      <c r="C4" s="261"/>
      <c r="D4" s="11" t="s">
        <v>44</v>
      </c>
      <c r="E4" s="11" t="s">
        <v>45</v>
      </c>
      <c r="F4" s="220"/>
      <c r="G4" s="220"/>
      <c r="H4" s="166" t="s">
        <v>44</v>
      </c>
      <c r="I4" s="166" t="s">
        <v>45</v>
      </c>
      <c r="J4" s="220"/>
      <c r="K4" s="220"/>
    </row>
    <row r="5" spans="1:11" s="14" customFormat="1" ht="15.75" x14ac:dyDescent="0.25">
      <c r="A5" s="13">
        <v>1</v>
      </c>
      <c r="B5" s="12">
        <v>2</v>
      </c>
      <c r="C5" s="12">
        <v>3</v>
      </c>
      <c r="D5" s="2">
        <f>C5+1</f>
        <v>4</v>
      </c>
      <c r="E5" s="2">
        <v>5</v>
      </c>
      <c r="F5" s="98">
        <v>6</v>
      </c>
      <c r="G5" s="98">
        <v>7</v>
      </c>
      <c r="H5" s="164">
        <f>G5+1</f>
        <v>8</v>
      </c>
      <c r="I5" s="164">
        <v>9</v>
      </c>
      <c r="J5" s="164">
        <v>10</v>
      </c>
      <c r="K5" s="164">
        <v>11</v>
      </c>
    </row>
    <row r="6" spans="1:11" ht="17.25" customHeight="1" x14ac:dyDescent="0.2">
      <c r="A6" s="4" t="s">
        <v>23</v>
      </c>
      <c r="B6" s="254" t="s">
        <v>15</v>
      </c>
      <c r="C6" s="255"/>
      <c r="D6" s="255"/>
      <c r="E6" s="255"/>
      <c r="F6" s="255"/>
      <c r="G6" s="255"/>
      <c r="H6" s="255"/>
      <c r="I6" s="255"/>
      <c r="J6" s="255"/>
      <c r="K6" s="256"/>
    </row>
    <row r="7" spans="1:11" ht="32.450000000000003" customHeight="1" x14ac:dyDescent="0.2">
      <c r="A7" s="5">
        <v>1</v>
      </c>
      <c r="B7" s="138" t="s">
        <v>18</v>
      </c>
      <c r="C7" s="146" t="s">
        <v>3</v>
      </c>
      <c r="D7" s="15">
        <f>D8/D9</f>
        <v>0</v>
      </c>
      <c r="E7" s="15">
        <v>0</v>
      </c>
      <c r="F7" s="131"/>
      <c r="G7" s="15"/>
      <c r="H7" s="15">
        <f>H8/H9</f>
        <v>0</v>
      </c>
      <c r="I7" s="15">
        <v>0</v>
      </c>
      <c r="J7" s="131"/>
      <c r="K7" s="15"/>
    </row>
    <row r="8" spans="1:11" ht="31.5" x14ac:dyDescent="0.2">
      <c r="A8" s="8" t="s">
        <v>13</v>
      </c>
      <c r="B8" s="139" t="s">
        <v>19</v>
      </c>
      <c r="C8" s="147" t="s">
        <v>20</v>
      </c>
      <c r="D8" s="10">
        <v>0</v>
      </c>
      <c r="E8" s="10">
        <v>0</v>
      </c>
      <c r="F8" s="132"/>
      <c r="G8" s="10"/>
      <c r="H8" s="10">
        <v>0</v>
      </c>
      <c r="I8" s="10">
        <v>0</v>
      </c>
      <c r="J8" s="132"/>
      <c r="K8" s="10"/>
    </row>
    <row r="9" spans="1:11" ht="78.75" x14ac:dyDescent="0.2">
      <c r="A9" s="7" t="s">
        <v>14</v>
      </c>
      <c r="B9" s="169" t="s">
        <v>21</v>
      </c>
      <c r="C9" s="170" t="s">
        <v>20</v>
      </c>
      <c r="D9" s="17">
        <v>36</v>
      </c>
      <c r="E9" s="126">
        <v>73</v>
      </c>
      <c r="F9" s="171">
        <f>E9-D9</f>
        <v>37</v>
      </c>
      <c r="G9" s="126" t="s">
        <v>130</v>
      </c>
      <c r="H9" s="17">
        <v>20</v>
      </c>
      <c r="I9" s="126">
        <v>36</v>
      </c>
      <c r="J9" s="183">
        <f t="shared" ref="J9" si="0">I9-H9</f>
        <v>16</v>
      </c>
      <c r="K9" s="126" t="s">
        <v>139</v>
      </c>
    </row>
    <row r="10" spans="1:11" ht="20.25" customHeight="1" x14ac:dyDescent="0.2">
      <c r="A10" s="153" t="s">
        <v>120</v>
      </c>
      <c r="B10" s="167" t="s">
        <v>15</v>
      </c>
      <c r="C10" s="168"/>
      <c r="D10" s="168"/>
      <c r="E10" s="168"/>
      <c r="F10" s="159"/>
      <c r="G10" s="173"/>
      <c r="H10" s="174"/>
      <c r="I10" s="174"/>
      <c r="J10" s="174"/>
      <c r="K10" s="175"/>
    </row>
    <row r="11" spans="1:11" ht="31.5" x14ac:dyDescent="0.2">
      <c r="A11" s="5">
        <v>1</v>
      </c>
      <c r="B11" s="154" t="s">
        <v>121</v>
      </c>
      <c r="C11" s="9" t="s">
        <v>122</v>
      </c>
      <c r="D11" s="15">
        <f>D12/D13</f>
        <v>0</v>
      </c>
      <c r="E11" s="15">
        <v>0</v>
      </c>
      <c r="F11" s="15"/>
      <c r="G11" s="172"/>
      <c r="H11" s="15">
        <f>H12/H13</f>
        <v>0</v>
      </c>
      <c r="I11" s="15">
        <v>0</v>
      </c>
      <c r="J11" s="15"/>
      <c r="K11" s="15"/>
    </row>
    <row r="12" spans="1:11" ht="148.5" customHeight="1" x14ac:dyDescent="0.2">
      <c r="A12" s="8" t="s">
        <v>13</v>
      </c>
      <c r="B12" s="155" t="s">
        <v>123</v>
      </c>
      <c r="C12" s="6" t="s">
        <v>20</v>
      </c>
      <c r="D12" s="10">
        <v>0</v>
      </c>
      <c r="E12" s="10">
        <v>0</v>
      </c>
      <c r="F12" s="10"/>
      <c r="G12" s="10"/>
      <c r="H12" s="10">
        <v>0</v>
      </c>
      <c r="I12" s="10">
        <v>0</v>
      </c>
      <c r="J12" s="10"/>
      <c r="K12" s="10"/>
    </row>
    <row r="13" spans="1:11" ht="20.25" customHeight="1" x14ac:dyDescent="0.2">
      <c r="A13" s="7" t="s">
        <v>14</v>
      </c>
      <c r="B13" s="156" t="s">
        <v>124</v>
      </c>
      <c r="C13" s="157" t="s">
        <v>125</v>
      </c>
      <c r="D13" s="158">
        <v>12.872</v>
      </c>
      <c r="E13" s="158">
        <v>12.872</v>
      </c>
      <c r="F13" s="158"/>
      <c r="G13" s="158"/>
      <c r="H13" s="158">
        <v>12.872</v>
      </c>
      <c r="I13" s="158">
        <f>H13</f>
        <v>12.872</v>
      </c>
      <c r="J13" s="158"/>
      <c r="K13" s="158"/>
    </row>
    <row r="14" spans="1:11" ht="15.75" customHeight="1" x14ac:dyDescent="0.2">
      <c r="A14" s="4" t="s">
        <v>120</v>
      </c>
      <c r="B14" s="254" t="s">
        <v>16</v>
      </c>
      <c r="C14" s="255"/>
      <c r="D14" s="255"/>
      <c r="E14" s="255"/>
      <c r="F14" s="255"/>
      <c r="G14" s="255"/>
      <c r="H14" s="255"/>
      <c r="I14" s="255"/>
      <c r="J14" s="255"/>
      <c r="K14" s="256"/>
    </row>
    <row r="15" spans="1:11" ht="82.5" customHeight="1" x14ac:dyDescent="0.2">
      <c r="A15" s="141" t="s">
        <v>109</v>
      </c>
      <c r="B15" s="142" t="s">
        <v>110</v>
      </c>
      <c r="C15" s="181" t="s">
        <v>22</v>
      </c>
      <c r="D15" s="182">
        <f>D16/D17</f>
        <v>9.0989529210444928</v>
      </c>
      <c r="E15" s="182">
        <f>E16/E17</f>
        <v>2.878921545276997</v>
      </c>
      <c r="F15" s="183">
        <f>E15-D15</f>
        <v>-6.2200313757674959</v>
      </c>
      <c r="G15" s="184" t="s">
        <v>131</v>
      </c>
      <c r="H15" s="182">
        <f>H16/H17</f>
        <v>10.054301403585731</v>
      </c>
      <c r="I15" s="182">
        <f>I16/I17</f>
        <v>12.263100186143765</v>
      </c>
      <c r="J15" s="183">
        <f>I15-H15</f>
        <v>2.2087987825580342</v>
      </c>
      <c r="K15" s="176" t="s">
        <v>140</v>
      </c>
    </row>
    <row r="16" spans="1:11" ht="105.75" customHeight="1" x14ac:dyDescent="0.2">
      <c r="A16" s="143" t="s">
        <v>13</v>
      </c>
      <c r="B16" s="144" t="s">
        <v>111</v>
      </c>
      <c r="C16" s="181" t="s">
        <v>26</v>
      </c>
      <c r="D16" s="185">
        <v>1019.252</v>
      </c>
      <c r="E16" s="186">
        <v>302.18599999999998</v>
      </c>
      <c r="F16" s="186"/>
      <c r="G16" s="186"/>
      <c r="H16" s="185">
        <v>673.79399999999998</v>
      </c>
      <c r="I16" s="186">
        <v>961.84400000000005</v>
      </c>
      <c r="J16" s="183">
        <f t="shared" ref="J16:J17" si="1">I16-H16</f>
        <v>288.05000000000007</v>
      </c>
      <c r="K16" s="194" t="s">
        <v>141</v>
      </c>
    </row>
    <row r="17" spans="1:11" ht="69" customHeight="1" x14ac:dyDescent="0.2">
      <c r="A17" s="145" t="s">
        <v>14</v>
      </c>
      <c r="B17" s="140" t="s">
        <v>112</v>
      </c>
      <c r="C17" s="181" t="s">
        <v>25</v>
      </c>
      <c r="D17" s="187">
        <v>112.01860355191258</v>
      </c>
      <c r="E17" s="188">
        <v>104.965</v>
      </c>
      <c r="F17" s="186"/>
      <c r="G17" s="188"/>
      <c r="H17" s="187">
        <v>67.015496448087433</v>
      </c>
      <c r="I17" s="188">
        <v>78.433999999999997</v>
      </c>
      <c r="J17" s="183">
        <f t="shared" si="1"/>
        <v>11.418503551912565</v>
      </c>
      <c r="K17" s="195" t="s">
        <v>142</v>
      </c>
    </row>
    <row r="20" spans="1:11" ht="18.75" x14ac:dyDescent="0.3">
      <c r="F20" s="96"/>
      <c r="G20" s="96"/>
    </row>
    <row r="21" spans="1:11" ht="18.75" x14ac:dyDescent="0.3">
      <c r="B21" s="193"/>
      <c r="F21" s="96"/>
      <c r="G21" s="96"/>
      <c r="H21" s="193"/>
    </row>
    <row r="22" spans="1:11" ht="18.75" x14ac:dyDescent="0.3">
      <c r="F22" s="96"/>
      <c r="G22" s="96"/>
    </row>
    <row r="23" spans="1:11" ht="18.75" x14ac:dyDescent="0.3">
      <c r="F23" s="96"/>
      <c r="G23" s="96"/>
    </row>
    <row r="24" spans="1:11" ht="18.75" x14ac:dyDescent="0.3">
      <c r="F24" s="96"/>
      <c r="G24" s="96"/>
    </row>
    <row r="25" spans="1:11" ht="18.75" x14ac:dyDescent="0.3">
      <c r="F25" s="96"/>
      <c r="G25" s="96"/>
    </row>
    <row r="26" spans="1:11" ht="18.75" x14ac:dyDescent="0.3">
      <c r="F26" s="96"/>
      <c r="G26" s="96"/>
    </row>
    <row r="27" spans="1:11" ht="18.75" x14ac:dyDescent="0.3">
      <c r="F27" s="96"/>
      <c r="G27" s="96"/>
    </row>
    <row r="28" spans="1:11" ht="18.75" x14ac:dyDescent="0.3">
      <c r="F28" s="96"/>
      <c r="G28" s="96"/>
    </row>
    <row r="29" spans="1:11" ht="18.75" x14ac:dyDescent="0.3">
      <c r="F29" s="96"/>
      <c r="G29" s="96"/>
    </row>
    <row r="30" spans="1:11" ht="18.75" x14ac:dyDescent="0.3">
      <c r="F30" s="96"/>
      <c r="G30" s="96"/>
    </row>
    <row r="31" spans="1:11" ht="18.75" x14ac:dyDescent="0.3">
      <c r="F31" s="96"/>
      <c r="G31" s="96"/>
    </row>
    <row r="32" spans="1:11" ht="18.75" x14ac:dyDescent="0.3">
      <c r="F32" s="96"/>
      <c r="G32" s="96"/>
    </row>
    <row r="33" spans="6:7" ht="18.75" x14ac:dyDescent="0.3">
      <c r="F33" s="96"/>
      <c r="G33" s="96"/>
    </row>
  </sheetData>
  <mergeCells count="14">
    <mergeCell ref="A1:K1"/>
    <mergeCell ref="B14:K14"/>
    <mergeCell ref="D2:E2"/>
    <mergeCell ref="A2:A4"/>
    <mergeCell ref="B2:B4"/>
    <mergeCell ref="C2:C4"/>
    <mergeCell ref="D3:E3"/>
    <mergeCell ref="H2:I2"/>
    <mergeCell ref="J2:J4"/>
    <mergeCell ref="K2:K4"/>
    <mergeCell ref="H3:I3"/>
    <mergeCell ref="B6:K6"/>
    <mergeCell ref="F2:F4"/>
    <mergeCell ref="G2:G4"/>
  </mergeCells>
  <printOptions horizontalCentered="1"/>
  <pageMargins left="0.39370078740157483" right="0.39370078740157483" top="1.1811023622047245" bottom="0.39370078740157483" header="0.11811023622047245" footer="0.11811023622047245"/>
  <pageSetup paperSize="9" scale="55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</vt:lpstr>
      <vt:lpstr>раздел 2</vt:lpstr>
      <vt:lpstr>раздел 3</vt:lpstr>
      <vt:lpstr>раздел 4</vt:lpstr>
      <vt:lpstr>раздел 5</vt:lpstr>
      <vt:lpstr>'раздел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mvlasuk</dc:creator>
  <cp:lastModifiedBy>Бровко Дарья Андреевна</cp:lastModifiedBy>
  <cp:lastPrinted>2022-10-30T22:44:33Z</cp:lastPrinted>
  <dcterms:created xsi:type="dcterms:W3CDTF">1996-10-08T23:32:33Z</dcterms:created>
  <dcterms:modified xsi:type="dcterms:W3CDTF">2022-11-04T01:05:50Z</dcterms:modified>
</cp:coreProperties>
</file>