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15" windowWidth="28080" windowHeight="11025" tabRatio="830"/>
  </bookViews>
  <sheets>
    <sheet name="раздел 1" sheetId="28" r:id="rId1"/>
    <sheet name="раздел 2" sheetId="29" r:id="rId2"/>
    <sheet name="раздел 3" sheetId="31" r:id="rId3"/>
    <sheet name="раздел 4" sheetId="32" r:id="rId4"/>
    <sheet name="раздел 5" sheetId="27" r:id="rId5"/>
  </sheets>
  <definedNames>
    <definedName name="_xlnm.Print_Titles" localSheetId="4">'раздел 5'!$2:$5</definedName>
  </definedNames>
  <calcPr calcId="145621"/>
</workbook>
</file>

<file path=xl/calcChain.xml><?xml version="1.0" encoding="utf-8"?>
<calcChain xmlns="http://schemas.openxmlformats.org/spreadsheetml/2006/main">
  <c r="K13" i="31" l="1"/>
  <c r="H20" i="27" l="1"/>
  <c r="H19" i="27"/>
  <c r="H18" i="27"/>
  <c r="H17" i="27"/>
  <c r="H16" i="27"/>
  <c r="H15" i="27"/>
  <c r="H13" i="27"/>
  <c r="H12" i="27"/>
  <c r="H11" i="27"/>
  <c r="H9" i="27"/>
  <c r="H8" i="27"/>
  <c r="H7" i="27"/>
  <c r="K29" i="31" l="1"/>
  <c r="M12" i="31" l="1"/>
  <c r="M11" i="31"/>
  <c r="G7" i="27" l="1"/>
  <c r="G18" i="27" l="1"/>
  <c r="J34" i="29"/>
  <c r="I34" i="29"/>
  <c r="K9" i="29"/>
  <c r="K34" i="29" s="1"/>
  <c r="F11" i="27" l="1"/>
  <c r="F7" i="27"/>
  <c r="H6" i="32" l="1"/>
  <c r="J9" i="31"/>
  <c r="I27" i="31"/>
  <c r="J27" i="31" s="1"/>
  <c r="I19" i="31"/>
  <c r="J19" i="31" s="1"/>
  <c r="J8" i="31"/>
  <c r="J7" i="31"/>
  <c r="I6" i="31"/>
  <c r="J6" i="31" s="1"/>
  <c r="K7" i="29"/>
  <c r="J7" i="29"/>
  <c r="I7" i="29"/>
  <c r="G33" i="29"/>
  <c r="F33" i="29"/>
  <c r="E33" i="29"/>
  <c r="D33" i="29"/>
  <c r="G30" i="29"/>
  <c r="F30" i="29"/>
  <c r="E30" i="29"/>
  <c r="D30" i="29"/>
  <c r="G24" i="29"/>
  <c r="G23" i="29" s="1"/>
  <c r="F24" i="29"/>
  <c r="E24" i="29"/>
  <c r="E23" i="29" s="1"/>
  <c r="F23" i="29"/>
  <c r="D23" i="29"/>
  <c r="G17" i="29"/>
  <c r="F17" i="29"/>
  <c r="E17" i="29"/>
  <c r="D17" i="29"/>
  <c r="G13" i="29"/>
  <c r="F13" i="29"/>
  <c r="E13" i="29"/>
  <c r="D13" i="29"/>
  <c r="G7" i="29"/>
  <c r="G12" i="29" s="1"/>
  <c r="G16" i="29" s="1"/>
  <c r="G21" i="29" s="1"/>
  <c r="F7" i="29"/>
  <c r="F12" i="29" s="1"/>
  <c r="F16" i="29" s="1"/>
  <c r="F21" i="29" s="1"/>
  <c r="E7" i="29"/>
  <c r="E12" i="29" s="1"/>
  <c r="E16" i="29" s="1"/>
  <c r="E21" i="29" s="1"/>
  <c r="D7" i="29"/>
  <c r="D12" i="29" s="1"/>
  <c r="D16" i="29" s="1"/>
  <c r="D21" i="29" s="1"/>
  <c r="D22" i="29" l="1"/>
  <c r="E22" i="29"/>
  <c r="F22" i="29"/>
  <c r="G22" i="29"/>
  <c r="H9" i="29" l="1"/>
  <c r="H7" i="29" s="1"/>
  <c r="K33" i="29"/>
  <c r="J33" i="29"/>
  <c r="I33" i="29"/>
  <c r="K30" i="29"/>
  <c r="J30" i="29"/>
  <c r="I30" i="29"/>
  <c r="K24" i="29"/>
  <c r="K23" i="29" s="1"/>
  <c r="J24" i="29"/>
  <c r="J23" i="29" s="1"/>
  <c r="I24" i="29"/>
  <c r="I23" i="29" s="1"/>
  <c r="K17" i="29"/>
  <c r="J17" i="29"/>
  <c r="I17" i="29"/>
  <c r="K13" i="29"/>
  <c r="J13" i="29"/>
  <c r="I13" i="29"/>
  <c r="K12" i="29"/>
  <c r="J12" i="29"/>
  <c r="I12" i="29"/>
  <c r="H30" i="29"/>
  <c r="H23" i="29"/>
  <c r="H20" i="29"/>
  <c r="H19" i="29"/>
  <c r="H14" i="29"/>
  <c r="H13" i="29"/>
  <c r="H11" i="29"/>
  <c r="C6" i="29"/>
  <c r="D6" i="29" s="1"/>
  <c r="E6" i="29" s="1"/>
  <c r="F6" i="29" s="1"/>
  <c r="G6" i="29" s="1"/>
  <c r="H6" i="29" s="1"/>
  <c r="I6" i="29" s="1"/>
  <c r="J6" i="29" s="1"/>
  <c r="K6" i="29" s="1"/>
  <c r="H33" i="29"/>
  <c r="D11" i="27"/>
  <c r="D7" i="27"/>
  <c r="D5" i="27"/>
  <c r="K16" i="29" l="1"/>
  <c r="K21" i="29" s="1"/>
  <c r="H12" i="29"/>
  <c r="H16" i="29"/>
  <c r="H21" i="29" s="1"/>
  <c r="K22" i="29"/>
  <c r="H17" i="29"/>
  <c r="I22" i="29"/>
  <c r="I16" i="29"/>
  <c r="I21" i="29" s="1"/>
  <c r="J16" i="29"/>
  <c r="J21" i="29" s="1"/>
  <c r="H22" i="29"/>
  <c r="J22" i="29"/>
</calcChain>
</file>

<file path=xl/comments1.xml><?xml version="1.0" encoding="utf-8"?>
<comments xmlns="http://schemas.openxmlformats.org/spreadsheetml/2006/main">
  <authors>
    <author>kzs001</author>
  </authors>
  <commentLis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kzs001:</t>
        </r>
        <r>
          <rPr>
            <sz val="9"/>
            <color indexed="81"/>
            <rFont val="Tahoma"/>
            <family val="2"/>
            <charset val="204"/>
          </rPr>
          <t xml:space="preserve">
определяется как отношение количества аварий на централизованных системах водоснабжения к протяженности сетей и определяется в единицах на 1 км сети</t>
        </r>
      </text>
    </comment>
  </commentList>
</comments>
</file>

<file path=xl/sharedStrings.xml><?xml version="1.0" encoding="utf-8"?>
<sst xmlns="http://schemas.openxmlformats.org/spreadsheetml/2006/main" count="252" uniqueCount="142">
  <si>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</si>
  <si>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</si>
  <si>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</si>
  <si>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</si>
  <si>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</si>
  <si>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</si>
  <si>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</si>
  <si>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</si>
  <si>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5.</t>
  </si>
  <si>
    <t>6.</t>
  </si>
  <si>
    <t>№              п/п</t>
  </si>
  <si>
    <t>Единица измерения</t>
  </si>
  <si>
    <t>Величина показателя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</si>
  <si>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</si>
  <si>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</si>
  <si>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</si>
  <si>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</si>
  <si>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2.1</t>
  </si>
  <si>
    <t>ед./км</t>
  </si>
  <si>
    <t>Показатели эффективности использования ресурсов, в том числе уроветь потерь воды</t>
  </si>
  <si>
    <t>2018 год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</si>
  <si>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</si>
  <si>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</si>
  <si>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ед.</t>
  </si>
  <si>
    <t>общее количество отобранных проб</t>
  </si>
  <si>
    <t>2.2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</si>
  <si>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</si>
  <si>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</si>
  <si>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</si>
  <si>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</si>
  <si>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доля потерь воды в централизованной системе водоснабжения при транспортировке в общем объеме воды, поданной в водопроводную сеть</t>
  </si>
  <si>
    <t>общий объем воды, поданной в водопроводную сеть</t>
  </si>
  <si>
    <t>объем потерь воды в централизованной системе водоснабжения при ее транспортировке</t>
  </si>
  <si>
    <t>кВт.ч/куб.м</t>
  </si>
  <si>
    <t>общий объем транспортируемой воды</t>
  </si>
  <si>
    <t>I</t>
  </si>
  <si>
    <t>II</t>
  </si>
  <si>
    <t>III</t>
  </si>
  <si>
    <t>Значение показателя</t>
  </si>
  <si>
    <t>тыс.куб.м</t>
  </si>
  <si>
    <t>тыс.кВт.ч</t>
  </si>
  <si>
    <t>Показатели производственной деятельности</t>
  </si>
  <si>
    <t>куб.м</t>
  </si>
  <si>
    <t>2019 год</t>
  </si>
  <si>
    <t>Наименование</t>
  </si>
  <si>
    <t>общее количество электрической энергии, потребляемой в технологическом процессе транспортировки питьевой воды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</si>
  <si>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питьевой воды</t>
  </si>
  <si>
    <t xml:space="preserve">Объем финансовых потребностей </t>
  </si>
  <si>
    <t>ООО «Северо-Восточные Теплосети»</t>
  </si>
  <si>
    <t>7.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</si>
  <si>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</si>
  <si>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</si>
  <si>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</si>
  <si>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</si>
  <si>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</si>
  <si>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</si>
  <si>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</si>
  <si>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689500, ЧАО, Анадырский район, п.Угольные Копи, переулок Причальный, д.1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</si>
  <si>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</si>
  <si>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</si>
  <si>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</si>
  <si>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план</t>
  </si>
  <si>
    <t>факт</t>
  </si>
  <si>
    <t>1 полугодие</t>
  </si>
  <si>
    <t>2 полугодие</t>
  </si>
  <si>
    <t>год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</si>
  <si>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</si>
  <si>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</si>
  <si>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</si>
  <si>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</si>
  <si>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</si>
  <si>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</si>
  <si>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</si>
  <si>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</si>
  <si>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</si>
  <si>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</si>
  <si>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</si>
  <si>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</si>
  <si>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</si>
  <si>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</si>
  <si>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</si>
  <si>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</si>
  <si>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</si>
  <si>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</si>
  <si>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</si>
  <si>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</si>
  <si>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</si>
  <si>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</si>
  <si>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</si>
  <si>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</si>
  <si>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</si>
  <si>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</si>
  <si>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</si>
  <si>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</si>
  <si>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</si>
  <si>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</si>
  <si>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</si>
  <si>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</si>
  <si>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</si>
  <si>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</si>
  <si>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</si>
  <si>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№           п/п</t>
  </si>
  <si>
    <t xml:space="preserve">ПЛАН </t>
  </si>
  <si>
    <t>ФАКТ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</si>
  <si>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</si>
  <si>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</si>
  <si>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</si>
  <si>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</si>
  <si>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</si>
  <si>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холодного водоснабжения *</t>
    </r>
  </si>
  <si>
    <t>Итого:</t>
  </si>
  <si>
    <t>* План мероприятийпо ремонту объектов централизованных систем холодного водоснабжения организацией не представлен</t>
  </si>
  <si>
    <t>3.2. Мероприятия, направленные на улучшение качества питьевой воды *</t>
  </si>
  <si>
    <t>* План мероприятий, направленных на улучшение качества питьевой воды, организацией не представлен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</si>
  <si>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</si>
  <si>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* План мероприятий по энергосбережению и повышению энергетической эффективности, организацией не представлен</t>
  </si>
  <si>
    <t>Раздел 4. Объем финансовых потребностей для реализации производственной программы</t>
  </si>
  <si>
    <t>Руководитель организации</t>
  </si>
  <si>
    <t>___________________________________________</t>
  </si>
  <si>
    <t>(доллжность)</t>
  </si>
  <si>
    <t>(ФИО, подпись)</t>
  </si>
  <si>
    <t>Монтаж насоса в насосной станции «Гудым»</t>
  </si>
  <si>
    <t>Частичная замена тепловой изоляции водовода «Гудым»</t>
  </si>
  <si>
    <t>Монтаж аппаратуры контроля температуры на водоводе «Гудым»</t>
  </si>
  <si>
    <t>Отклонение (- не использовано, + перерасход)</t>
  </si>
  <si>
    <t>Причина отклонения</t>
  </si>
  <si>
    <t>на основании концессионного соглашения</t>
  </si>
  <si>
    <t>№
 п/п</t>
  </si>
  <si>
    <t>Отклонение</t>
  </si>
  <si>
    <t>Причины отклонения</t>
  </si>
  <si>
    <t>факт 9 месяцев</t>
  </si>
  <si>
    <t>Обследование системы наружного водоснабжения</t>
  </si>
  <si>
    <t>Строительство нового спутника водовода</t>
  </si>
  <si>
    <t>выполнение концессионного соглашения</t>
  </si>
  <si>
    <t>Строительство электрокотельной</t>
  </si>
  <si>
    <t>план на основании концессионного соглашения</t>
  </si>
  <si>
    <t>-</t>
  </si>
  <si>
    <t>с 1 января 2019 года по 30 сентября 2019 года</t>
  </si>
  <si>
    <t>Ремонт участка подъездной дороги к насосной станции "Гудым"</t>
  </si>
  <si>
    <t>мероприятие предусмотрено планом мероприятий по ремонту с 1 октября 2019 года по 31 декабря 2019 года</t>
  </si>
  <si>
    <t>потери воды при транспортировке в централизованной системе водоснабжения отсутствуют</t>
  </si>
  <si>
    <t>в сфере холодного водоснабжения (питьевая вода (питьевое водоснабжение)) за период с января 2019 года по сентябрь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</si>
</sst>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</cellStyleXfs>
  <cellXfs count="258">
    <xf numFmtId="0" fontId="0" fillId="0" borderId="0" xfId="0"/>
    <xf numFmtId="0" fontId="7" fillId="0" borderId="0" xfId="0" applyFont="1"/>
    <xf numFmtId="0" fontId="1" fillId="0" borderId="1" xfId="2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justify" vertical="top" wrapText="1"/>
    </xf>
    <xf numFmtId="164" fontId="1" fillId="0" borderId="5" xfId="0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0" fontId="5" fillId="0" borderId="7" xfId="3" applyFont="1" applyBorder="1" applyAlignment="1">
      <alignment horizontal="justify" vertical="top" wrapText="1"/>
    </xf>
    <xf numFmtId="0" fontId="5" fillId="0" borderId="8" xfId="3" applyFont="1" applyBorder="1" applyAlignment="1">
      <alignment horizontal="justify" vertical="top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49" fontId="5" fillId="0" borderId="7" xfId="3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49" fontId="5" fillId="0" borderId="14" xfId="3" applyNumberFormat="1" applyFont="1" applyBorder="1" applyAlignment="1">
      <alignment horizontal="center" vertical="center" wrapText="1"/>
    </xf>
    <xf numFmtId="0" fontId="5" fillId="0" borderId="6" xfId="3" applyFont="1" applyBorder="1" applyAlignment="1">
      <alignment horizontal="justify" vertical="top" wrapText="1"/>
    </xf>
    <xf numFmtId="1" fontId="1" fillId="0" borderId="5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/>
    <xf numFmtId="1" fontId="1" fillId="0" borderId="16" xfId="0" applyNumberFormat="1" applyFont="1" applyBorder="1" applyAlignment="1">
      <alignment horizontal="center" vertical="center"/>
    </xf>
    <xf numFmtId="0" fontId="1" fillId="0" borderId="4" xfId="3" applyFont="1" applyBorder="1" applyAlignment="1">
      <alignment horizontal="justify" vertical="top" wrapText="1"/>
    </xf>
    <xf numFmtId="0" fontId="1" fillId="2" borderId="11" xfId="3" applyFont="1" applyFill="1" applyBorder="1" applyAlignment="1">
      <alignment horizontal="justify" vertical="top" wrapText="1"/>
    </xf>
    <xf numFmtId="0" fontId="5" fillId="2" borderId="3" xfId="3" applyFont="1" applyFill="1" applyBorder="1" applyAlignment="1">
      <alignment horizontal="justify" vertical="top" wrapText="1"/>
    </xf>
    <xf numFmtId="2" fontId="1" fillId="0" borderId="17" xfId="0" applyNumberFormat="1" applyFont="1" applyFill="1" applyBorder="1" applyAlignment="1">
      <alignment horizontal="left" vertical="center" wrapText="1"/>
    </xf>
    <xf numFmtId="0" fontId="5" fillId="2" borderId="8" xfId="3" applyFont="1" applyFill="1" applyBorder="1" applyAlignment="1">
      <alignment horizontal="justify" vertical="top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justify" vertical="top" wrapText="1"/>
    </xf>
    <xf numFmtId="0" fontId="5" fillId="2" borderId="11" xfId="3" applyFont="1" applyFill="1" applyBorder="1" applyAlignment="1">
      <alignment horizontal="center" vertical="center" wrapText="1"/>
    </xf>
    <xf numFmtId="0" fontId="5" fillId="0" borderId="13" xfId="3" applyFont="1" applyBorder="1" applyAlignment="1">
      <alignment horizontal="justify" vertical="top" wrapText="1"/>
    </xf>
    <xf numFmtId="0" fontId="5" fillId="0" borderId="18" xfId="3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justify" vertical="top" wrapText="1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2" fillId="0" borderId="0" xfId="4" applyFont="1"/>
    <xf numFmtId="0" fontId="5" fillId="0" borderId="1" xfId="4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0" xfId="4" applyFont="1"/>
    <xf numFmtId="0" fontId="5" fillId="0" borderId="0" xfId="4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6" fillId="0" borderId="0" xfId="4" applyFont="1"/>
    <xf numFmtId="0" fontId="1" fillId="0" borderId="0" xfId="2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13" fillId="0" borderId="0" xfId="2" applyFont="1"/>
    <xf numFmtId="0" fontId="16" fillId="0" borderId="0" xfId="2" applyFont="1" applyAlignment="1">
      <alignment vertical="top"/>
    </xf>
    <xf numFmtId="0" fontId="14" fillId="2" borderId="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7" fillId="0" borderId="3" xfId="2" applyFont="1" applyBorder="1" applyAlignment="1">
      <alignment vertical="center" wrapText="1"/>
    </xf>
    <xf numFmtId="0" fontId="15" fillId="0" borderId="3" xfId="2" applyFont="1" applyBorder="1" applyAlignment="1">
      <alignment horizontal="center" vertical="center" wrapText="1"/>
    </xf>
    <xf numFmtId="165" fontId="17" fillId="2" borderId="21" xfId="2" applyNumberFormat="1" applyFont="1" applyFill="1" applyBorder="1" applyAlignment="1">
      <alignment horizontal="center" vertical="center" wrapText="1"/>
    </xf>
    <xf numFmtId="165" fontId="17" fillId="2" borderId="22" xfId="2" applyNumberFormat="1" applyFont="1" applyFill="1" applyBorder="1" applyAlignment="1">
      <alignment horizontal="center" vertical="center" wrapText="1"/>
    </xf>
    <xf numFmtId="165" fontId="17" fillId="2" borderId="23" xfId="2" applyNumberFormat="1" applyFont="1" applyFill="1" applyBorder="1" applyAlignment="1">
      <alignment horizontal="center" vertical="center" wrapText="1"/>
    </xf>
    <xf numFmtId="165" fontId="17" fillId="2" borderId="24" xfId="2" applyNumberFormat="1" applyFont="1" applyFill="1" applyBorder="1" applyAlignment="1">
      <alignment horizontal="center" vertical="center" wrapText="1"/>
    </xf>
    <xf numFmtId="49" fontId="14" fillId="0" borderId="11" xfId="2" applyNumberFormat="1" applyFont="1" applyBorder="1" applyAlignment="1">
      <alignment horizontal="center" vertical="center" wrapText="1"/>
    </xf>
    <xf numFmtId="0" fontId="14" fillId="0" borderId="11" xfId="2" applyFont="1" applyBorder="1" applyAlignment="1">
      <alignment horizontal="left" vertical="center" wrapText="1" indent="1"/>
    </xf>
    <xf numFmtId="0" fontId="15" fillId="0" borderId="11" xfId="2" applyFont="1" applyBorder="1" applyAlignment="1">
      <alignment horizontal="center" vertical="center" wrapText="1"/>
    </xf>
    <xf numFmtId="165" fontId="14" fillId="2" borderId="25" xfId="2" applyNumberFormat="1" applyFont="1" applyFill="1" applyBorder="1" applyAlignment="1">
      <alignment horizontal="center" vertical="center" wrapText="1"/>
    </xf>
    <xf numFmtId="165" fontId="14" fillId="2" borderId="26" xfId="2" applyNumberFormat="1" applyFont="1" applyFill="1" applyBorder="1" applyAlignment="1">
      <alignment horizontal="center" vertical="center" wrapText="1"/>
    </xf>
    <xf numFmtId="165" fontId="14" fillId="2" borderId="27" xfId="2" applyNumberFormat="1" applyFont="1" applyFill="1" applyBorder="1" applyAlignment="1">
      <alignment horizontal="center" vertical="center" wrapText="1"/>
    </xf>
    <xf numFmtId="165" fontId="14" fillId="2" borderId="28" xfId="2" applyNumberFormat="1" applyFont="1" applyFill="1" applyBorder="1" applyAlignment="1">
      <alignment horizontal="center" vertical="center" wrapText="1"/>
    </xf>
    <xf numFmtId="165" fontId="14" fillId="2" borderId="7" xfId="2" applyNumberFormat="1" applyFont="1" applyFill="1" applyBorder="1" applyAlignment="1">
      <alignment horizontal="center" vertical="center" wrapText="1"/>
    </xf>
    <xf numFmtId="0" fontId="14" fillId="0" borderId="4" xfId="2" applyFont="1" applyBorder="1" applyAlignment="1">
      <alignment horizontal="left" vertical="center" wrapText="1" indent="2"/>
    </xf>
    <xf numFmtId="0" fontId="15" fillId="0" borderId="4" xfId="2" applyFont="1" applyBorder="1" applyAlignment="1">
      <alignment horizontal="center" vertical="center" wrapText="1"/>
    </xf>
    <xf numFmtId="165" fontId="14" fillId="2" borderId="29" xfId="2" applyNumberFormat="1" applyFont="1" applyFill="1" applyBorder="1" applyAlignment="1">
      <alignment horizontal="center" vertical="center" wrapText="1"/>
    </xf>
    <xf numFmtId="165" fontId="14" fillId="2" borderId="5" xfId="2" applyNumberFormat="1" applyFont="1" applyFill="1" applyBorder="1" applyAlignment="1">
      <alignment horizontal="center" vertical="center" wrapText="1"/>
    </xf>
    <xf numFmtId="0" fontId="17" fillId="0" borderId="4" xfId="2" applyFont="1" applyBorder="1" applyAlignment="1">
      <alignment vertical="center" wrapText="1"/>
    </xf>
    <xf numFmtId="165" fontId="17" fillId="2" borderId="25" xfId="2" applyNumberFormat="1" applyFont="1" applyFill="1" applyBorder="1" applyAlignment="1">
      <alignment horizontal="center" vertical="center" wrapText="1"/>
    </xf>
    <xf numFmtId="165" fontId="17" fillId="2" borderId="29" xfId="2" applyNumberFormat="1" applyFont="1" applyFill="1" applyBorder="1" applyAlignment="1">
      <alignment horizontal="center" vertical="center" wrapText="1"/>
    </xf>
    <xf numFmtId="165" fontId="17" fillId="2" borderId="5" xfId="2" applyNumberFormat="1" applyFont="1" applyFill="1" applyBorder="1" applyAlignment="1">
      <alignment horizontal="center" vertical="center" wrapText="1"/>
    </xf>
    <xf numFmtId="165" fontId="17" fillId="2" borderId="7" xfId="2" applyNumberFormat="1" applyFont="1" applyFill="1" applyBorder="1" applyAlignment="1">
      <alignment horizontal="center" vertical="center" wrapText="1"/>
    </xf>
    <xf numFmtId="0" fontId="14" fillId="0" borderId="4" xfId="2" applyFont="1" applyBorder="1" applyAlignment="1">
      <alignment vertical="center" wrapText="1"/>
    </xf>
    <xf numFmtId="165" fontId="17" fillId="2" borderId="28" xfId="2" applyNumberFormat="1" applyFont="1" applyFill="1" applyBorder="1" applyAlignment="1">
      <alignment horizontal="center" vertical="center" wrapText="1"/>
    </xf>
    <xf numFmtId="0" fontId="14" fillId="0" borderId="4" xfId="2" applyFont="1" applyBorder="1" applyAlignment="1">
      <alignment horizontal="left" vertical="center" wrapText="1" indent="1"/>
    </xf>
    <xf numFmtId="0" fontId="15" fillId="0" borderId="9" xfId="2" applyFont="1" applyBorder="1" applyAlignment="1">
      <alignment horizontal="center" vertical="center" wrapText="1"/>
    </xf>
    <xf numFmtId="165" fontId="14" fillId="2" borderId="30" xfId="2" applyNumberFormat="1" applyFont="1" applyFill="1" applyBorder="1" applyAlignment="1">
      <alignment horizontal="center" vertical="center" wrapText="1"/>
    </xf>
    <xf numFmtId="165" fontId="14" fillId="2" borderId="31" xfId="2" applyNumberFormat="1" applyFont="1" applyFill="1" applyBorder="1" applyAlignment="1">
      <alignment horizontal="center" vertical="center" wrapText="1"/>
    </xf>
    <xf numFmtId="165" fontId="14" fillId="2" borderId="25" xfId="2" applyNumberFormat="1" applyFont="1" applyFill="1" applyBorder="1" applyAlignment="1">
      <alignment horizontal="right" vertical="center" wrapText="1"/>
    </xf>
    <xf numFmtId="49" fontId="17" fillId="0" borderId="7" xfId="2" applyNumberFormat="1" applyFont="1" applyBorder="1" applyAlignment="1">
      <alignment horizontal="center" vertical="center" wrapText="1"/>
    </xf>
    <xf numFmtId="0" fontId="17" fillId="0" borderId="11" xfId="2" applyFont="1" applyBorder="1" applyAlignment="1">
      <alignment vertical="center" wrapText="1"/>
    </xf>
    <xf numFmtId="0" fontId="16" fillId="0" borderId="11" xfId="2" applyFont="1" applyBorder="1" applyAlignment="1">
      <alignment horizontal="center" vertical="center" wrapText="1"/>
    </xf>
    <xf numFmtId="165" fontId="17" fillId="2" borderId="26" xfId="2" applyNumberFormat="1" applyFont="1" applyFill="1" applyBorder="1" applyAlignment="1">
      <alignment horizontal="center" vertical="center" wrapText="1"/>
    </xf>
    <xf numFmtId="165" fontId="17" fillId="2" borderId="27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49" fontId="14" fillId="0" borderId="8" xfId="2" applyNumberFormat="1" applyFont="1" applyBorder="1" applyAlignment="1">
      <alignment horizontal="center" vertical="center" wrapText="1"/>
    </xf>
    <xf numFmtId="49" fontId="14" fillId="0" borderId="7" xfId="2" applyNumberFormat="1" applyFont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 indent="1"/>
    </xf>
    <xf numFmtId="49" fontId="14" fillId="0" borderId="4" xfId="2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horizontal="center" vertical="center" wrapText="1"/>
    </xf>
    <xf numFmtId="164" fontId="17" fillId="2" borderId="25" xfId="2" applyNumberFormat="1" applyFont="1" applyFill="1" applyBorder="1" applyAlignment="1">
      <alignment horizontal="center" vertical="center" wrapText="1"/>
    </xf>
    <xf numFmtId="164" fontId="17" fillId="2" borderId="29" xfId="2" applyNumberFormat="1" applyFont="1" applyFill="1" applyBorder="1" applyAlignment="1">
      <alignment horizontal="center" vertical="center" wrapText="1"/>
    </xf>
    <xf numFmtId="164" fontId="17" fillId="2" borderId="28" xfId="2" applyNumberFormat="1" applyFont="1" applyFill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164" fontId="14" fillId="2" borderId="25" xfId="2" applyNumberFormat="1" applyFont="1" applyFill="1" applyBorder="1" applyAlignment="1">
      <alignment horizontal="center" vertical="center" wrapText="1"/>
    </xf>
    <xf numFmtId="164" fontId="14" fillId="2" borderId="29" xfId="2" applyNumberFormat="1" applyFont="1" applyFill="1" applyBorder="1" applyAlignment="1">
      <alignment horizontal="center" vertical="center" wrapText="1"/>
    </xf>
    <xf numFmtId="164" fontId="14" fillId="2" borderId="5" xfId="2" applyNumberFormat="1" applyFont="1" applyFill="1" applyBorder="1" applyAlignment="1">
      <alignment horizontal="center" vertical="center" wrapText="1"/>
    </xf>
    <xf numFmtId="0" fontId="17" fillId="0" borderId="9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 wrapText="1"/>
    </xf>
    <xf numFmtId="165" fontId="17" fillId="2" borderId="30" xfId="2" applyNumberFormat="1" applyFont="1" applyFill="1" applyBorder="1" applyAlignment="1">
      <alignment horizontal="center" vertical="center" wrapText="1"/>
    </xf>
    <xf numFmtId="165" fontId="17" fillId="2" borderId="31" xfId="2" applyNumberFormat="1" applyFont="1" applyFill="1" applyBorder="1" applyAlignment="1">
      <alignment horizontal="center" vertical="center" wrapText="1"/>
    </xf>
    <xf numFmtId="165" fontId="14" fillId="2" borderId="16" xfId="2" applyNumberFormat="1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left" vertical="center" wrapText="1" indent="2"/>
    </xf>
    <xf numFmtId="0" fontId="17" fillId="0" borderId="9" xfId="2" applyFont="1" applyBorder="1" applyAlignment="1">
      <alignment horizontal="left" vertical="center" wrapText="1" indent="1"/>
    </xf>
    <xf numFmtId="49" fontId="14" fillId="0" borderId="9" xfId="2" applyNumberFormat="1" applyFont="1" applyBorder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 indent="2"/>
    </xf>
    <xf numFmtId="165" fontId="14" fillId="2" borderId="32" xfId="2" applyNumberFormat="1" applyFont="1" applyFill="1" applyBorder="1" applyAlignment="1">
      <alignment horizontal="center" vertical="center" wrapText="1"/>
    </xf>
    <xf numFmtId="0" fontId="14" fillId="0" borderId="4" xfId="2" applyFont="1" applyBorder="1" applyAlignment="1">
      <alignment horizontal="left" vertical="center" wrapText="1" indent="3"/>
    </xf>
    <xf numFmtId="49" fontId="17" fillId="0" borderId="11" xfId="2" applyNumberFormat="1" applyFont="1" applyBorder="1" applyAlignment="1">
      <alignment horizontal="center" vertical="center" wrapText="1"/>
    </xf>
    <xf numFmtId="0" fontId="17" fillId="0" borderId="11" xfId="2" applyFont="1" applyBorder="1" applyAlignment="1">
      <alignment horizontal="left" vertical="center" wrapText="1" indent="1"/>
    </xf>
    <xf numFmtId="165" fontId="17" fillId="2" borderId="16" xfId="2" applyNumberFormat="1" applyFont="1" applyFill="1" applyBorder="1" applyAlignment="1">
      <alignment horizontal="center" vertical="center" wrapText="1"/>
    </xf>
    <xf numFmtId="49" fontId="14" fillId="0" borderId="6" xfId="2" applyNumberFormat="1" applyFont="1" applyBorder="1" applyAlignment="1">
      <alignment horizontal="center" vertical="center" wrapText="1"/>
    </xf>
    <xf numFmtId="0" fontId="14" fillId="0" borderId="6" xfId="2" applyFont="1" applyBorder="1" applyAlignment="1">
      <alignment horizontal="left" vertical="center" wrapText="1" indent="2"/>
    </xf>
    <xf numFmtId="0" fontId="15" fillId="0" borderId="6" xfId="2" applyFont="1" applyBorder="1" applyAlignment="1">
      <alignment horizontal="center" vertical="center" wrapText="1"/>
    </xf>
    <xf numFmtId="165" fontId="14" fillId="2" borderId="33" xfId="2" applyNumberFormat="1" applyFont="1" applyFill="1" applyBorder="1" applyAlignment="1">
      <alignment horizontal="center" vertical="center" wrapText="1"/>
    </xf>
    <xf numFmtId="165" fontId="14" fillId="2" borderId="34" xfId="2" applyNumberFormat="1" applyFont="1" applyFill="1" applyBorder="1" applyAlignment="1">
      <alignment horizontal="center" vertical="center" wrapText="1"/>
    </xf>
    <xf numFmtId="165" fontId="14" fillId="2" borderId="35" xfId="2" applyNumberFormat="1" applyFont="1" applyFill="1" applyBorder="1" applyAlignment="1">
      <alignment horizontal="center" vertical="center" wrapText="1"/>
    </xf>
    <xf numFmtId="165" fontId="14" fillId="2" borderId="36" xfId="2" applyNumberFormat="1" applyFont="1" applyFill="1" applyBorder="1" applyAlignment="1">
      <alignment horizontal="center" vertical="center" wrapText="1"/>
    </xf>
    <xf numFmtId="165" fontId="14" fillId="2" borderId="37" xfId="2" applyNumberFormat="1" applyFont="1" applyFill="1" applyBorder="1" applyAlignment="1">
      <alignment horizontal="center" vertical="center" wrapText="1"/>
    </xf>
    <xf numFmtId="0" fontId="15" fillId="0" borderId="0" xfId="2" applyFont="1"/>
    <xf numFmtId="0" fontId="13" fillId="0" borderId="0" xfId="0" applyFont="1"/>
    <xf numFmtId="0" fontId="2" fillId="0" borderId="0" xfId="0" applyFont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" fillId="0" borderId="38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1" xfId="0" applyFont="1" applyBorder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0" xfId="2" applyFont="1" applyBorder="1" applyAlignment="1">
      <alignment horizontal="left" wrapText="1"/>
    </xf>
    <xf numFmtId="4" fontId="5" fillId="0" borderId="0" xfId="0" applyNumberFormat="1" applyFont="1"/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15" xfId="4" applyFont="1" applyBorder="1"/>
    <xf numFmtId="0" fontId="18" fillId="0" borderId="0" xfId="4" applyFont="1" applyBorder="1" applyAlignment="1">
      <alignment horizontal="center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17" fillId="0" borderId="3" xfId="2" applyNumberFormat="1" applyFont="1" applyBorder="1" applyAlignment="1">
      <alignment horizontal="center" vertical="center" wrapText="1"/>
    </xf>
    <xf numFmtId="49" fontId="14" fillId="0" borderId="19" xfId="2" applyNumberFormat="1" applyFont="1" applyBorder="1" applyAlignment="1">
      <alignment horizontal="center" vertical="center" wrapText="1"/>
    </xf>
    <xf numFmtId="49" fontId="17" fillId="0" borderId="9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8" xfId="0" applyFont="1" applyBorder="1" applyAlignment="1"/>
    <xf numFmtId="0" fontId="5" fillId="0" borderId="39" xfId="0" applyFont="1" applyBorder="1" applyAlignment="1"/>
    <xf numFmtId="164" fontId="5" fillId="0" borderId="39" xfId="0" applyNumberFormat="1" applyFont="1" applyBorder="1" applyAlignment="1"/>
    <xf numFmtId="164" fontId="5" fillId="0" borderId="17" xfId="0" applyNumberFormat="1" applyFont="1" applyBorder="1" applyAlignment="1"/>
    <xf numFmtId="0" fontId="14" fillId="0" borderId="1" xfId="0" applyFont="1" applyBorder="1" applyAlignment="1">
      <alignment horizontal="center"/>
    </xf>
    <xf numFmtId="0" fontId="5" fillId="0" borderId="17" xfId="0" applyFont="1" applyBorder="1"/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2" fontId="1" fillId="0" borderId="17" xfId="0" applyNumberFormat="1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wrapText="1"/>
    </xf>
    <xf numFmtId="0" fontId="1" fillId="0" borderId="2" xfId="2" applyFont="1" applyBorder="1" applyAlignment="1">
      <alignment horizontal="center"/>
    </xf>
    <xf numFmtId="166" fontId="1" fillId="2" borderId="5" xfId="0" applyNumberFormat="1" applyFont="1" applyFill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0" fontId="1" fillId="0" borderId="38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2" applyFont="1" applyBorder="1" applyAlignment="1">
      <alignment horizontal="center" vertical="center" wrapText="1"/>
    </xf>
    <xf numFmtId="0" fontId="1" fillId="2" borderId="1" xfId="2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38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1" fillId="0" borderId="2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wrapText="1"/>
    </xf>
    <xf numFmtId="0" fontId="5" fillId="0" borderId="17" xfId="0" applyFont="1" applyBorder="1" applyAlignment="1"/>
    <xf numFmtId="1" fontId="5" fillId="0" borderId="9" xfId="5" applyNumberFormat="1" applyFont="1" applyBorder="1" applyAlignment="1">
      <alignment horizontal="center" vertical="center" wrapText="1"/>
    </xf>
    <xf numFmtId="1" fontId="5" fillId="0" borderId="18" xfId="5" applyNumberFormat="1" applyFont="1" applyBorder="1" applyAlignment="1">
      <alignment horizontal="center" vertical="center" wrapText="1"/>
    </xf>
    <xf numFmtId="1" fontId="5" fillId="0" borderId="10" xfId="5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13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2" fillId="0" borderId="15" xfId="2" applyFont="1" applyBorder="1" applyAlignment="1">
      <alignment horizontal="left" vertical="center" wrapText="1"/>
    </xf>
    <xf numFmtId="0" fontId="1" fillId="0" borderId="38" xfId="2" applyFont="1" applyBorder="1" applyAlignment="1">
      <alignment horizontal="center" vertical="center"/>
    </xf>
    <xf numFmtId="0" fontId="1" fillId="0" borderId="39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 wrapText="1"/>
    </xf>
    <xf numFmtId="0" fontId="14" fillId="2" borderId="39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28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" fillId="0" borderId="38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1" fillId="0" borderId="17" xfId="2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2" fontId="1" fillId="0" borderId="38" xfId="2" applyNumberFormat="1" applyFont="1" applyBorder="1" applyAlignment="1">
      <alignment horizontal="center" vertical="center" wrapText="1"/>
    </xf>
    <xf numFmtId="2" fontId="1" fillId="0" borderId="39" xfId="2" applyNumberFormat="1" applyFont="1" applyBorder="1" applyAlignment="1">
      <alignment horizontal="center" vertical="center" wrapText="1"/>
    </xf>
    <xf numFmtId="2" fontId="1" fillId="0" borderId="17" xfId="2" applyNumberFormat="1" applyFont="1" applyBorder="1" applyAlignment="1">
      <alignment horizontal="center" vertical="center" wrapText="1"/>
    </xf>
    <xf numFmtId="0" fontId="6" fillId="0" borderId="38" xfId="0" applyNumberFormat="1" applyFont="1" applyBorder="1" applyAlignment="1">
      <alignment horizontal="center" vertical="center" wrapText="1"/>
    </xf>
    <xf numFmtId="0" fontId="6" fillId="0" borderId="39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1" fillId="0" borderId="40" xfId="2" applyFont="1" applyBorder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/>
    </xf>
    <xf numFmtId="0" fontId="1" fillId="0" borderId="6" xfId="2" applyFont="1" applyBorder="1" applyAlignment="1">
      <alignment horizontal="left"/>
    </xf>
    <xf numFmtId="0" fontId="6" fillId="0" borderId="15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0" borderId="0" xfId="0" applyNumberFormat="1" applyFont="1" applyBorder="1" applyAlignment="1">
      <alignment horizontal="left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164" fontId="5" fillId="2" borderId="38" xfId="0" applyNumberFormat="1" applyFont="1" applyFill="1" applyBorder="1" applyAlignment="1">
      <alignment horizontal="center"/>
    </xf>
    <xf numFmtId="164" fontId="5" fillId="2" borderId="39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1" fillId="0" borderId="2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_ООО Тепловая компания (печора)" xfId="2"/>
    <cellStyle name="Обычный 5" xfId="3"/>
    <cellStyle name="Обычный_PP_PitWater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zoomScaleNormal="100" workbookViewId="0">
      <selection activeCell="C2" sqref="C2"/>
    </sheetView>
  </sheetViews>
  <sheetFormatPr defaultColWidth="9.140625" defaultRowHeight="15.75" x14ac:dyDescent="0.25"/>
  <cols>
    <col min="1" max="1" width="51.28515625" style="48" customWidth="1"/>
    <col min="2" max="2" width="61.85546875" style="48" customWidth="1"/>
    <col min="3" max="3" width="7" style="48" customWidth="1"/>
    <col min="4" max="4" width="6.7109375" style="48" customWidth="1"/>
    <col min="5" max="16384" width="9.140625" style="48"/>
  </cols>
  <sheetData>
    <row r="1" spans="1:2" s="45" customFormat="1" ht="18.75" x14ac:dyDescent="0.3">
      <c r="A1" s="189" t="s">
        <v>58</v>
      </c>
      <c r="B1" s="189"/>
    </row>
    <row r="2" spans="1:2" s="45" customFormat="1" ht="36.75" customHeight="1" x14ac:dyDescent="0.3">
      <c r="A2" s="190" t="s">
        <v>141</v>
      </c>
      <c r="B2" s="190"/>
    </row>
    <row r="3" spans="1:2" s="45" customFormat="1" ht="18.75" x14ac:dyDescent="0.3">
      <c r="A3" s="191"/>
      <c r="B3" s="192"/>
    </row>
    <row r="4" spans="1:2" s="45" customFormat="1" ht="18.75" x14ac:dyDescent="0.3">
      <c r="A4" s="193" t="s">
        <v>50</v>
      </c>
      <c r="B4" s="193"/>
    </row>
    <row r="5" spans="1:2" ht="33.75" customHeight="1" x14ac:dyDescent="0.25">
      <c r="A5" s="46" t="s">
        <v>51</v>
      </c>
      <c r="B5" s="47" t="s">
        <v>48</v>
      </c>
    </row>
    <row r="6" spans="1:2" ht="43.5" customHeight="1" x14ac:dyDescent="0.25">
      <c r="A6" s="46" t="s">
        <v>52</v>
      </c>
      <c r="B6" s="47" t="s">
        <v>57</v>
      </c>
    </row>
    <row r="7" spans="1:2" ht="45.75" customHeight="1" x14ac:dyDescent="0.25">
      <c r="A7" s="46" t="s">
        <v>53</v>
      </c>
      <c r="B7" s="47" t="s">
        <v>54</v>
      </c>
    </row>
    <row r="8" spans="1:2" ht="36.75" customHeight="1" x14ac:dyDescent="0.25">
      <c r="A8" s="46" t="s">
        <v>55</v>
      </c>
      <c r="B8" s="47" t="s">
        <v>56</v>
      </c>
    </row>
    <row r="9" spans="1:2" s="51" customFormat="1" x14ac:dyDescent="0.25">
      <c r="A9" s="49"/>
      <c r="B9" s="50"/>
    </row>
    <row r="12" spans="1:2" x14ac:dyDescent="0.25">
      <c r="A12" s="150" t="s">
        <v>117</v>
      </c>
      <c r="B12" s="151" t="s">
        <v>118</v>
      </c>
    </row>
    <row r="13" spans="1:2" x14ac:dyDescent="0.25">
      <c r="A13" s="152" t="s">
        <v>119</v>
      </c>
      <c r="B13" s="153" t="s">
        <v>120</v>
      </c>
    </row>
    <row r="20" spans="1:3" x14ac:dyDescent="0.25">
      <c r="C20" s="52"/>
    </row>
    <row r="22" spans="1:3" x14ac:dyDescent="0.25">
      <c r="C22" s="53"/>
    </row>
    <row r="25" spans="1:3" s="51" customFormat="1" x14ac:dyDescent="0.25">
      <c r="A25" s="48"/>
      <c r="B25" s="48"/>
      <c r="C25" s="48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4" zoomScaleNormal="100" workbookViewId="0">
      <selection activeCell="J14" sqref="J14"/>
    </sheetView>
  </sheetViews>
  <sheetFormatPr defaultColWidth="9.140625" defaultRowHeight="12.75" x14ac:dyDescent="0.2"/>
  <cols>
    <col min="1" max="1" width="6.7109375" style="128" customWidth="1"/>
    <col min="2" max="2" width="41" style="128" customWidth="1"/>
    <col min="3" max="3" width="10.7109375" style="128" customWidth="1"/>
    <col min="4" max="4" width="14.42578125" style="128" hidden="1" customWidth="1"/>
    <col min="5" max="6" width="12.140625" style="128" hidden="1" customWidth="1"/>
    <col min="7" max="7" width="9" style="128" hidden="1" customWidth="1"/>
    <col min="8" max="10" width="11.7109375" style="128" customWidth="1"/>
    <col min="11" max="11" width="12.140625" style="128" customWidth="1"/>
    <col min="12" max="16384" width="9.140625" style="128"/>
  </cols>
  <sheetData>
    <row r="1" spans="1:11" s="54" customFormat="1" ht="19.5" customHeight="1" x14ac:dyDescent="0.3">
      <c r="A1" s="200" t="s">
        <v>59</v>
      </c>
      <c r="B1" s="200"/>
      <c r="C1" s="200"/>
      <c r="D1" s="201"/>
      <c r="E1" s="201"/>
      <c r="F1" s="201"/>
      <c r="G1" s="201"/>
      <c r="H1" s="201"/>
      <c r="I1" s="201"/>
      <c r="J1" s="201"/>
    </row>
    <row r="2" spans="1:11" s="54" customFormat="1" ht="19.5" customHeight="1" x14ac:dyDescent="0.3">
      <c r="A2" s="202" t="s">
        <v>60</v>
      </c>
      <c r="B2" s="202" t="s">
        <v>44</v>
      </c>
      <c r="C2" s="202" t="s">
        <v>11</v>
      </c>
      <c r="D2" s="194" t="s">
        <v>41</v>
      </c>
      <c r="E2" s="195"/>
      <c r="F2" s="195"/>
      <c r="G2" s="195"/>
      <c r="H2" s="195"/>
      <c r="I2" s="195"/>
      <c r="J2" s="195"/>
      <c r="K2" s="196"/>
    </row>
    <row r="3" spans="1:11" s="55" customFormat="1" ht="15" customHeight="1" x14ac:dyDescent="0.2">
      <c r="A3" s="203"/>
      <c r="B3" s="203"/>
      <c r="C3" s="203"/>
      <c r="D3" s="205" t="s">
        <v>20</v>
      </c>
      <c r="E3" s="206"/>
      <c r="F3" s="206"/>
      <c r="G3" s="207"/>
      <c r="H3" s="197" t="s">
        <v>43</v>
      </c>
      <c r="I3" s="198"/>
      <c r="J3" s="198"/>
      <c r="K3" s="199"/>
    </row>
    <row r="4" spans="1:11" s="55" customFormat="1" ht="15" customHeight="1" x14ac:dyDescent="0.2">
      <c r="A4" s="203"/>
      <c r="B4" s="203"/>
      <c r="C4" s="203"/>
      <c r="D4" s="208" t="s">
        <v>61</v>
      </c>
      <c r="E4" s="197" t="s">
        <v>62</v>
      </c>
      <c r="F4" s="198"/>
      <c r="G4" s="199"/>
      <c r="H4" s="208" t="s">
        <v>135</v>
      </c>
      <c r="I4" s="197" t="s">
        <v>62</v>
      </c>
      <c r="J4" s="198"/>
      <c r="K4" s="199"/>
    </row>
    <row r="5" spans="1:11" s="57" customFormat="1" ht="57.95" customHeight="1" x14ac:dyDescent="0.2">
      <c r="A5" s="204"/>
      <c r="B5" s="204"/>
      <c r="C5" s="204"/>
      <c r="D5" s="209"/>
      <c r="E5" s="56" t="s">
        <v>63</v>
      </c>
      <c r="F5" s="56" t="s">
        <v>64</v>
      </c>
      <c r="G5" s="56" t="s">
        <v>65</v>
      </c>
      <c r="H5" s="209"/>
      <c r="I5" s="56" t="s">
        <v>63</v>
      </c>
      <c r="J5" s="56" t="s">
        <v>64</v>
      </c>
      <c r="K5" s="56" t="s">
        <v>65</v>
      </c>
    </row>
    <row r="6" spans="1:11" s="57" customFormat="1" ht="15" x14ac:dyDescent="0.2">
      <c r="A6" s="132">
        <v>1</v>
      </c>
      <c r="B6" s="132">
        <v>2</v>
      </c>
      <c r="C6" s="132">
        <f t="shared" ref="C6:K6" si="0">B6+1</f>
        <v>3</v>
      </c>
      <c r="D6" s="132">
        <f t="shared" si="0"/>
        <v>4</v>
      </c>
      <c r="E6" s="132">
        <f t="shared" si="0"/>
        <v>5</v>
      </c>
      <c r="F6" s="132">
        <f t="shared" si="0"/>
        <v>6</v>
      </c>
      <c r="G6" s="132">
        <f t="shared" si="0"/>
        <v>7</v>
      </c>
      <c r="H6" s="132">
        <f t="shared" si="0"/>
        <v>8</v>
      </c>
      <c r="I6" s="132">
        <f t="shared" si="0"/>
        <v>9</v>
      </c>
      <c r="J6" s="132">
        <f t="shared" si="0"/>
        <v>10</v>
      </c>
      <c r="K6" s="132">
        <f t="shared" si="0"/>
        <v>11</v>
      </c>
    </row>
    <row r="7" spans="1:11" s="57" customFormat="1" ht="28.5" x14ac:dyDescent="0.2">
      <c r="A7" s="154" t="s">
        <v>4</v>
      </c>
      <c r="B7" s="58" t="s">
        <v>66</v>
      </c>
      <c r="C7" s="59" t="s">
        <v>42</v>
      </c>
      <c r="D7" s="60">
        <f>D8+D9</f>
        <v>181186</v>
      </c>
      <c r="E7" s="60">
        <f t="shared" ref="E7:K7" si="1">E8+E9</f>
        <v>0</v>
      </c>
      <c r="F7" s="60">
        <f t="shared" si="1"/>
        <v>72891.7</v>
      </c>
      <c r="G7" s="60">
        <f t="shared" si="1"/>
        <v>72891.7</v>
      </c>
      <c r="H7" s="63">
        <f>H8+H9</f>
        <v>181186</v>
      </c>
      <c r="I7" s="63">
        <f t="shared" si="1"/>
        <v>105486</v>
      </c>
      <c r="J7" s="61">
        <f t="shared" si="1"/>
        <v>44479</v>
      </c>
      <c r="K7" s="62">
        <f t="shared" si="1"/>
        <v>149965</v>
      </c>
    </row>
    <row r="8" spans="1:11" s="57" customFormat="1" ht="15" x14ac:dyDescent="0.2">
      <c r="A8" s="64" t="s">
        <v>14</v>
      </c>
      <c r="B8" s="65" t="s">
        <v>67</v>
      </c>
      <c r="C8" s="66" t="s">
        <v>42</v>
      </c>
      <c r="D8" s="67"/>
      <c r="E8" s="68"/>
      <c r="F8" s="69"/>
      <c r="G8" s="70"/>
      <c r="H8" s="71"/>
      <c r="I8" s="68"/>
      <c r="J8" s="69"/>
      <c r="K8" s="70"/>
    </row>
    <row r="9" spans="1:11" s="57" customFormat="1" ht="15" x14ac:dyDescent="0.2">
      <c r="A9" s="97" t="s">
        <v>15</v>
      </c>
      <c r="B9" s="72" t="s">
        <v>68</v>
      </c>
      <c r="C9" s="73" t="s">
        <v>42</v>
      </c>
      <c r="D9" s="67">
        <v>181186</v>
      </c>
      <c r="E9" s="67">
        <v>0</v>
      </c>
      <c r="F9" s="74">
        <v>72891.7</v>
      </c>
      <c r="G9" s="75">
        <v>72891.7</v>
      </c>
      <c r="H9" s="71">
        <f>D9</f>
        <v>181186</v>
      </c>
      <c r="I9" s="67">
        <v>105486</v>
      </c>
      <c r="J9" s="74">
        <v>44479</v>
      </c>
      <c r="K9" s="75">
        <f>I9+J9</f>
        <v>149965</v>
      </c>
    </row>
    <row r="10" spans="1:11" s="57" customFormat="1" ht="35.25" customHeight="1" x14ac:dyDescent="0.2">
      <c r="A10" s="98" t="s">
        <v>5</v>
      </c>
      <c r="B10" s="76" t="s">
        <v>69</v>
      </c>
      <c r="C10" s="73" t="s">
        <v>42</v>
      </c>
      <c r="D10" s="77"/>
      <c r="E10" s="77"/>
      <c r="F10" s="78"/>
      <c r="G10" s="79"/>
      <c r="H10" s="80"/>
      <c r="I10" s="77"/>
      <c r="J10" s="78"/>
      <c r="K10" s="79"/>
    </row>
    <row r="11" spans="1:11" s="57" customFormat="1" ht="18.75" customHeight="1" x14ac:dyDescent="0.2">
      <c r="A11" s="97" t="s">
        <v>6</v>
      </c>
      <c r="B11" s="81" t="s">
        <v>70</v>
      </c>
      <c r="C11" s="73" t="s">
        <v>42</v>
      </c>
      <c r="D11" s="67">
        <v>340</v>
      </c>
      <c r="E11" s="67">
        <v>0</v>
      </c>
      <c r="F11" s="74">
        <v>0</v>
      </c>
      <c r="G11" s="75">
        <v>0</v>
      </c>
      <c r="H11" s="71">
        <f>D11</f>
        <v>340</v>
      </c>
      <c r="I11" s="67">
        <v>0</v>
      </c>
      <c r="J11" s="74">
        <v>0</v>
      </c>
      <c r="K11" s="75">
        <v>0</v>
      </c>
    </row>
    <row r="12" spans="1:11" s="57" customFormat="1" ht="15" x14ac:dyDescent="0.2">
      <c r="A12" s="97" t="s">
        <v>7</v>
      </c>
      <c r="B12" s="81" t="s">
        <v>71</v>
      </c>
      <c r="C12" s="73" t="s">
        <v>42</v>
      </c>
      <c r="D12" s="67">
        <f t="shared" ref="D12:K12" si="2">D7+D10-D11</f>
        <v>180846</v>
      </c>
      <c r="E12" s="77">
        <f t="shared" si="2"/>
        <v>0</v>
      </c>
      <c r="F12" s="78">
        <f t="shared" si="2"/>
        <v>72891.7</v>
      </c>
      <c r="G12" s="82">
        <f t="shared" si="2"/>
        <v>72891.7</v>
      </c>
      <c r="H12" s="71">
        <f t="shared" si="2"/>
        <v>180846</v>
      </c>
      <c r="I12" s="77">
        <f t="shared" si="2"/>
        <v>105486</v>
      </c>
      <c r="J12" s="78">
        <f t="shared" si="2"/>
        <v>44479</v>
      </c>
      <c r="K12" s="82">
        <f t="shared" si="2"/>
        <v>149965</v>
      </c>
    </row>
    <row r="13" spans="1:11" s="57" customFormat="1" ht="15" x14ac:dyDescent="0.2">
      <c r="A13" s="97" t="s">
        <v>8</v>
      </c>
      <c r="B13" s="81" t="s">
        <v>72</v>
      </c>
      <c r="C13" s="73" t="s">
        <v>42</v>
      </c>
      <c r="D13" s="67">
        <f t="shared" ref="D13:K13" si="3">D14+D15</f>
        <v>1811.8600000000001</v>
      </c>
      <c r="E13" s="67">
        <f t="shared" si="3"/>
        <v>0</v>
      </c>
      <c r="F13" s="74">
        <f t="shared" si="3"/>
        <v>0</v>
      </c>
      <c r="G13" s="75">
        <f t="shared" si="3"/>
        <v>0</v>
      </c>
      <c r="H13" s="71">
        <f t="shared" si="3"/>
        <v>1811.8600000000001</v>
      </c>
      <c r="I13" s="67">
        <f t="shared" si="3"/>
        <v>0</v>
      </c>
      <c r="J13" s="74">
        <f t="shared" si="3"/>
        <v>0</v>
      </c>
      <c r="K13" s="75">
        <f t="shared" si="3"/>
        <v>0</v>
      </c>
    </row>
    <row r="14" spans="1:11" s="57" customFormat="1" ht="18" customHeight="1" x14ac:dyDescent="0.2">
      <c r="A14" s="155" t="s">
        <v>73</v>
      </c>
      <c r="B14" s="83" t="s">
        <v>74</v>
      </c>
      <c r="C14" s="84" t="s">
        <v>42</v>
      </c>
      <c r="D14" s="67">
        <v>1811.8600000000001</v>
      </c>
      <c r="E14" s="85"/>
      <c r="F14" s="86"/>
      <c r="G14" s="75"/>
      <c r="H14" s="71">
        <f>D14</f>
        <v>1811.8600000000001</v>
      </c>
      <c r="I14" s="85"/>
      <c r="J14" s="86"/>
      <c r="K14" s="75"/>
    </row>
    <row r="15" spans="1:11" s="57" customFormat="1" ht="18" customHeight="1" x14ac:dyDescent="0.2">
      <c r="A15" s="95" t="s">
        <v>75</v>
      </c>
      <c r="B15" s="83" t="s">
        <v>76</v>
      </c>
      <c r="C15" s="73" t="s">
        <v>42</v>
      </c>
      <c r="D15" s="87"/>
      <c r="E15" s="67"/>
      <c r="F15" s="74"/>
      <c r="G15" s="75"/>
      <c r="H15" s="71"/>
      <c r="I15" s="67"/>
      <c r="J15" s="74"/>
      <c r="K15" s="75"/>
    </row>
    <row r="16" spans="1:11" s="93" customFormat="1" ht="31.5" customHeight="1" x14ac:dyDescent="0.2">
      <c r="A16" s="88" t="s">
        <v>9</v>
      </c>
      <c r="B16" s="89" t="s">
        <v>77</v>
      </c>
      <c r="C16" s="90" t="s">
        <v>42</v>
      </c>
      <c r="D16" s="77">
        <f t="shared" ref="D16:K16" si="4">D12-D13</f>
        <v>179034.14</v>
      </c>
      <c r="E16" s="91">
        <f t="shared" si="4"/>
        <v>0</v>
      </c>
      <c r="F16" s="92">
        <f t="shared" si="4"/>
        <v>72891.7</v>
      </c>
      <c r="G16" s="79">
        <f t="shared" si="4"/>
        <v>72891.7</v>
      </c>
      <c r="H16" s="80">
        <f t="shared" si="4"/>
        <v>179034.14</v>
      </c>
      <c r="I16" s="91">
        <f t="shared" si="4"/>
        <v>105486</v>
      </c>
      <c r="J16" s="92">
        <f t="shared" si="4"/>
        <v>44479</v>
      </c>
      <c r="K16" s="79">
        <f t="shared" si="4"/>
        <v>149965</v>
      </c>
    </row>
    <row r="17" spans="1:11" s="57" customFormat="1" ht="18.75" customHeight="1" x14ac:dyDescent="0.2">
      <c r="A17" s="94" t="s">
        <v>78</v>
      </c>
      <c r="B17" s="81" t="s">
        <v>79</v>
      </c>
      <c r="C17" s="73" t="s">
        <v>42</v>
      </c>
      <c r="D17" s="67">
        <f t="shared" ref="D17:K17" si="5">D18+D19+D20</f>
        <v>0</v>
      </c>
      <c r="E17" s="67">
        <f t="shared" si="5"/>
        <v>0</v>
      </c>
      <c r="F17" s="74">
        <f t="shared" si="5"/>
        <v>0</v>
      </c>
      <c r="G17" s="70">
        <f t="shared" si="5"/>
        <v>0</v>
      </c>
      <c r="H17" s="71">
        <f t="shared" si="5"/>
        <v>0</v>
      </c>
      <c r="I17" s="67">
        <f t="shared" si="5"/>
        <v>0</v>
      </c>
      <c r="J17" s="74">
        <f t="shared" si="5"/>
        <v>0</v>
      </c>
      <c r="K17" s="70">
        <f t="shared" si="5"/>
        <v>0</v>
      </c>
    </row>
    <row r="18" spans="1:11" s="57" customFormat="1" ht="18" customHeight="1" x14ac:dyDescent="0.2">
      <c r="A18" s="95" t="s">
        <v>80</v>
      </c>
      <c r="B18" s="96" t="s">
        <v>81</v>
      </c>
      <c r="C18" s="84" t="s">
        <v>42</v>
      </c>
      <c r="D18" s="67"/>
      <c r="E18" s="85"/>
      <c r="F18" s="86"/>
      <c r="G18" s="75"/>
      <c r="H18" s="71"/>
      <c r="I18" s="85"/>
      <c r="J18" s="86"/>
      <c r="K18" s="75"/>
    </row>
    <row r="19" spans="1:11" s="57" customFormat="1" ht="15" x14ac:dyDescent="0.2">
      <c r="A19" s="97" t="s">
        <v>82</v>
      </c>
      <c r="B19" s="83" t="s">
        <v>83</v>
      </c>
      <c r="C19" s="73" t="s">
        <v>42</v>
      </c>
      <c r="D19" s="67">
        <v>0</v>
      </c>
      <c r="E19" s="67"/>
      <c r="F19" s="74"/>
      <c r="G19" s="70"/>
      <c r="H19" s="71">
        <f>D19</f>
        <v>0</v>
      </c>
      <c r="I19" s="67"/>
      <c r="J19" s="74"/>
      <c r="K19" s="70"/>
    </row>
    <row r="20" spans="1:11" s="57" customFormat="1" ht="15" x14ac:dyDescent="0.2">
      <c r="A20" s="97" t="s">
        <v>84</v>
      </c>
      <c r="B20" s="83" t="s">
        <v>85</v>
      </c>
      <c r="C20" s="73" t="s">
        <v>42</v>
      </c>
      <c r="D20" s="67">
        <v>0</v>
      </c>
      <c r="E20" s="67"/>
      <c r="F20" s="74"/>
      <c r="G20" s="75"/>
      <c r="H20" s="71">
        <f>D20</f>
        <v>0</v>
      </c>
      <c r="I20" s="67"/>
      <c r="J20" s="74"/>
      <c r="K20" s="75"/>
    </row>
    <row r="21" spans="1:11" s="57" customFormat="1" ht="14.25" x14ac:dyDescent="0.2">
      <c r="A21" s="98" t="s">
        <v>49</v>
      </c>
      <c r="B21" s="76" t="s">
        <v>86</v>
      </c>
      <c r="C21" s="73" t="s">
        <v>42</v>
      </c>
      <c r="D21" s="77">
        <f t="shared" ref="D21:K21" si="6">D16-D17</f>
        <v>179034.14</v>
      </c>
      <c r="E21" s="99">
        <f t="shared" si="6"/>
        <v>0</v>
      </c>
      <c r="F21" s="100">
        <f t="shared" si="6"/>
        <v>72891.7</v>
      </c>
      <c r="G21" s="101">
        <f t="shared" si="6"/>
        <v>72891.7</v>
      </c>
      <c r="H21" s="80">
        <f t="shared" si="6"/>
        <v>179034.14</v>
      </c>
      <c r="I21" s="99">
        <f t="shared" si="6"/>
        <v>105486</v>
      </c>
      <c r="J21" s="100">
        <f t="shared" si="6"/>
        <v>44479</v>
      </c>
      <c r="K21" s="101">
        <f t="shared" si="6"/>
        <v>149965</v>
      </c>
    </row>
    <row r="22" spans="1:11" s="57" customFormat="1" ht="15" x14ac:dyDescent="0.2">
      <c r="A22" s="98"/>
      <c r="B22" s="102" t="s">
        <v>87</v>
      </c>
      <c r="C22" s="73"/>
      <c r="D22" s="67">
        <f t="shared" ref="D22:K22" si="7">D23+D30+D33</f>
        <v>179034.14</v>
      </c>
      <c r="E22" s="103">
        <f t="shared" si="7"/>
        <v>0</v>
      </c>
      <c r="F22" s="104">
        <f t="shared" si="7"/>
        <v>72891.7</v>
      </c>
      <c r="G22" s="105">
        <f t="shared" si="7"/>
        <v>72891.7</v>
      </c>
      <c r="H22" s="71">
        <f t="shared" si="7"/>
        <v>179034.14</v>
      </c>
      <c r="I22" s="103">
        <f t="shared" si="7"/>
        <v>105486</v>
      </c>
      <c r="J22" s="104">
        <f t="shared" si="7"/>
        <v>44479</v>
      </c>
      <c r="K22" s="105">
        <f t="shared" si="7"/>
        <v>149965</v>
      </c>
    </row>
    <row r="23" spans="1:11" s="93" customFormat="1" ht="14.25" x14ac:dyDescent="0.2">
      <c r="A23" s="156" t="s">
        <v>88</v>
      </c>
      <c r="B23" s="106" t="s">
        <v>89</v>
      </c>
      <c r="C23" s="107" t="s">
        <v>42</v>
      </c>
      <c r="D23" s="77">
        <f t="shared" ref="D23:K23" si="8">D24+D27</f>
        <v>0</v>
      </c>
      <c r="E23" s="108">
        <f t="shared" si="8"/>
        <v>0</v>
      </c>
      <c r="F23" s="109">
        <f t="shared" si="8"/>
        <v>0</v>
      </c>
      <c r="G23" s="79">
        <f t="shared" si="8"/>
        <v>0</v>
      </c>
      <c r="H23" s="80">
        <f t="shared" si="8"/>
        <v>0</v>
      </c>
      <c r="I23" s="108">
        <f t="shared" si="8"/>
        <v>0</v>
      </c>
      <c r="J23" s="109">
        <f t="shared" si="8"/>
        <v>0</v>
      </c>
      <c r="K23" s="79">
        <f t="shared" si="8"/>
        <v>0</v>
      </c>
    </row>
    <row r="24" spans="1:11" s="57" customFormat="1" ht="15.75" customHeight="1" x14ac:dyDescent="0.2">
      <c r="A24" s="97"/>
      <c r="B24" s="83" t="s">
        <v>90</v>
      </c>
      <c r="C24" s="73" t="s">
        <v>42</v>
      </c>
      <c r="D24" s="67"/>
      <c r="E24" s="67">
        <f>E25+E26</f>
        <v>0</v>
      </c>
      <c r="F24" s="74">
        <f>F25+F26</f>
        <v>0</v>
      </c>
      <c r="G24" s="110">
        <f>G25+G26</f>
        <v>0</v>
      </c>
      <c r="H24" s="71"/>
      <c r="I24" s="67">
        <f>I25+I26</f>
        <v>0</v>
      </c>
      <c r="J24" s="74">
        <f>J25+J26</f>
        <v>0</v>
      </c>
      <c r="K24" s="110">
        <f>K25+K26</f>
        <v>0</v>
      </c>
    </row>
    <row r="25" spans="1:11" s="57" customFormat="1" ht="15" x14ac:dyDescent="0.2">
      <c r="A25" s="64"/>
      <c r="B25" s="111" t="s">
        <v>91</v>
      </c>
      <c r="C25" s="66" t="s">
        <v>42</v>
      </c>
      <c r="D25" s="67"/>
      <c r="E25" s="68"/>
      <c r="F25" s="69"/>
      <c r="G25" s="110"/>
      <c r="H25" s="71"/>
      <c r="I25" s="68"/>
      <c r="J25" s="69"/>
      <c r="K25" s="110"/>
    </row>
    <row r="26" spans="1:11" s="57" customFormat="1" ht="15" x14ac:dyDescent="0.2">
      <c r="A26" s="97"/>
      <c r="B26" s="72" t="s">
        <v>92</v>
      </c>
      <c r="C26" s="73" t="s">
        <v>42</v>
      </c>
      <c r="D26" s="67"/>
      <c r="E26" s="67"/>
      <c r="F26" s="74"/>
      <c r="G26" s="70"/>
      <c r="H26" s="71"/>
      <c r="I26" s="67"/>
      <c r="J26" s="74"/>
      <c r="K26" s="70"/>
    </row>
    <row r="27" spans="1:11" s="57" customFormat="1" ht="15" x14ac:dyDescent="0.2">
      <c r="A27" s="97" t="s">
        <v>93</v>
      </c>
      <c r="B27" s="83" t="s">
        <v>94</v>
      </c>
      <c r="C27" s="73" t="s">
        <v>42</v>
      </c>
      <c r="D27" s="67"/>
      <c r="E27" s="67"/>
      <c r="F27" s="74"/>
      <c r="G27" s="75"/>
      <c r="H27" s="71"/>
      <c r="I27" s="67"/>
      <c r="J27" s="74"/>
      <c r="K27" s="75"/>
    </row>
    <row r="28" spans="1:11" s="57" customFormat="1" ht="15" x14ac:dyDescent="0.2">
      <c r="A28" s="97"/>
      <c r="B28" s="72" t="s">
        <v>91</v>
      </c>
      <c r="C28" s="73" t="s">
        <v>42</v>
      </c>
      <c r="D28" s="67"/>
      <c r="E28" s="67"/>
      <c r="F28" s="74"/>
      <c r="G28" s="70"/>
      <c r="H28" s="71"/>
      <c r="I28" s="67"/>
      <c r="J28" s="74"/>
      <c r="K28" s="70"/>
    </row>
    <row r="29" spans="1:11" s="57" customFormat="1" ht="15" x14ac:dyDescent="0.2">
      <c r="A29" s="97"/>
      <c r="B29" s="72" t="s">
        <v>92</v>
      </c>
      <c r="C29" s="73" t="s">
        <v>42</v>
      </c>
      <c r="D29" s="67"/>
      <c r="E29" s="67"/>
      <c r="F29" s="74"/>
      <c r="G29" s="75"/>
      <c r="H29" s="71"/>
      <c r="I29" s="67"/>
      <c r="J29" s="74"/>
      <c r="K29" s="75"/>
    </row>
    <row r="30" spans="1:11" s="93" customFormat="1" ht="14.25" x14ac:dyDescent="0.2">
      <c r="A30" s="156" t="s">
        <v>95</v>
      </c>
      <c r="B30" s="112" t="s">
        <v>96</v>
      </c>
      <c r="C30" s="107" t="s">
        <v>42</v>
      </c>
      <c r="D30" s="77">
        <f t="shared" ref="D30:K30" si="9">D31+D32</f>
        <v>0</v>
      </c>
      <c r="E30" s="108">
        <f t="shared" si="9"/>
        <v>0</v>
      </c>
      <c r="F30" s="109">
        <f t="shared" si="9"/>
        <v>0</v>
      </c>
      <c r="G30" s="79">
        <f t="shared" si="9"/>
        <v>0</v>
      </c>
      <c r="H30" s="80">
        <f t="shared" si="9"/>
        <v>0</v>
      </c>
      <c r="I30" s="108">
        <f t="shared" si="9"/>
        <v>0</v>
      </c>
      <c r="J30" s="109">
        <f t="shared" si="9"/>
        <v>0</v>
      </c>
      <c r="K30" s="79">
        <f t="shared" si="9"/>
        <v>0</v>
      </c>
    </row>
    <row r="31" spans="1:11" s="57" customFormat="1" ht="15" x14ac:dyDescent="0.2">
      <c r="A31" s="113"/>
      <c r="B31" s="114" t="s">
        <v>91</v>
      </c>
      <c r="C31" s="84" t="s">
        <v>42</v>
      </c>
      <c r="D31" s="67"/>
      <c r="E31" s="85"/>
      <c r="F31" s="86"/>
      <c r="G31" s="115"/>
      <c r="H31" s="71"/>
      <c r="I31" s="85"/>
      <c r="J31" s="86"/>
      <c r="K31" s="115"/>
    </row>
    <row r="32" spans="1:11" s="57" customFormat="1" ht="15" x14ac:dyDescent="0.2">
      <c r="A32" s="97"/>
      <c r="B32" s="116" t="s">
        <v>97</v>
      </c>
      <c r="C32" s="73" t="s">
        <v>42</v>
      </c>
      <c r="D32" s="67"/>
      <c r="E32" s="67"/>
      <c r="F32" s="74"/>
      <c r="G32" s="75"/>
      <c r="H32" s="71"/>
      <c r="I32" s="67"/>
      <c r="J32" s="74"/>
      <c r="K32" s="75"/>
    </row>
    <row r="33" spans="1:11" s="93" customFormat="1" ht="14.25" x14ac:dyDescent="0.2">
      <c r="A33" s="117" t="s">
        <v>98</v>
      </c>
      <c r="B33" s="118" t="s">
        <v>0</v>
      </c>
      <c r="C33" s="90" t="s">
        <v>42</v>
      </c>
      <c r="D33" s="77">
        <f t="shared" ref="D33:K33" si="10">D34+D35</f>
        <v>179034.14</v>
      </c>
      <c r="E33" s="91">
        <f t="shared" si="10"/>
        <v>0</v>
      </c>
      <c r="F33" s="92">
        <f t="shared" si="10"/>
        <v>72891.7</v>
      </c>
      <c r="G33" s="119">
        <f t="shared" si="10"/>
        <v>72891.7</v>
      </c>
      <c r="H33" s="80">
        <f t="shared" si="10"/>
        <v>179034.14</v>
      </c>
      <c r="I33" s="91">
        <f t="shared" si="10"/>
        <v>105486</v>
      </c>
      <c r="J33" s="92">
        <f t="shared" si="10"/>
        <v>44479</v>
      </c>
      <c r="K33" s="119">
        <f t="shared" si="10"/>
        <v>149965</v>
      </c>
    </row>
    <row r="34" spans="1:11" s="57" customFormat="1" ht="15" x14ac:dyDescent="0.2">
      <c r="A34" s="97"/>
      <c r="B34" s="72" t="s">
        <v>91</v>
      </c>
      <c r="C34" s="73" t="s">
        <v>42</v>
      </c>
      <c r="D34" s="67">
        <v>179034.14</v>
      </c>
      <c r="E34" s="67">
        <v>0</v>
      </c>
      <c r="F34" s="74">
        <v>72891.7</v>
      </c>
      <c r="G34" s="75">
        <v>72891.7</v>
      </c>
      <c r="H34" s="67">
        <v>179034.14</v>
      </c>
      <c r="I34" s="67">
        <f>I9</f>
        <v>105486</v>
      </c>
      <c r="J34" s="74">
        <f>J9</f>
        <v>44479</v>
      </c>
      <c r="K34" s="110">
        <f>K9</f>
        <v>149965</v>
      </c>
    </row>
    <row r="35" spans="1:11" s="57" customFormat="1" ht="15" x14ac:dyDescent="0.2">
      <c r="A35" s="120"/>
      <c r="B35" s="121" t="s">
        <v>99</v>
      </c>
      <c r="C35" s="122" t="s">
        <v>42</v>
      </c>
      <c r="D35" s="123"/>
      <c r="E35" s="124"/>
      <c r="F35" s="125"/>
      <c r="G35" s="126"/>
      <c r="H35" s="127"/>
      <c r="I35" s="124"/>
      <c r="J35" s="125"/>
      <c r="K35" s="126"/>
    </row>
    <row r="36" spans="1:11" ht="5.25" customHeight="1" x14ac:dyDescent="0.2"/>
    <row r="37" spans="1:11" ht="15.75" x14ac:dyDescent="0.25">
      <c r="A37" s="130"/>
      <c r="B37" s="130"/>
      <c r="C37" s="130"/>
      <c r="D37" s="130"/>
      <c r="E37" s="130"/>
      <c r="F37" s="130"/>
      <c r="G37" s="130"/>
      <c r="H37" s="130"/>
    </row>
    <row r="38" spans="1:11" ht="15.75" x14ac:dyDescent="0.25">
      <c r="A38" s="130"/>
      <c r="B38" s="130"/>
      <c r="C38" s="130"/>
      <c r="D38" s="130"/>
      <c r="E38" s="130"/>
      <c r="F38" s="130"/>
      <c r="G38" s="130"/>
      <c r="H38" s="130"/>
    </row>
    <row r="39" spans="1:11" ht="15.75" x14ac:dyDescent="0.25">
      <c r="A39" s="130"/>
      <c r="B39" s="130"/>
      <c r="C39" s="130"/>
      <c r="D39" s="130"/>
      <c r="E39" s="130"/>
      <c r="F39" s="130"/>
      <c r="G39" s="130"/>
      <c r="H39" s="130"/>
    </row>
  </sheetData>
  <mergeCells count="11">
    <mergeCell ref="D2:K2"/>
    <mergeCell ref="H3:K3"/>
    <mergeCell ref="A1:J1"/>
    <mergeCell ref="A2:A5"/>
    <mergeCell ref="B2:B5"/>
    <mergeCell ref="C2:C5"/>
    <mergeCell ref="D3:G3"/>
    <mergeCell ref="D4:D5"/>
    <mergeCell ref="E4:G4"/>
    <mergeCell ref="H4:H5"/>
    <mergeCell ref="I4:K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B1" zoomScaleNormal="100" workbookViewId="0">
      <selection activeCell="M10" sqref="M10"/>
    </sheetView>
  </sheetViews>
  <sheetFormatPr defaultColWidth="9.140625" defaultRowHeight="15.75" x14ac:dyDescent="0.25"/>
  <cols>
    <col min="1" max="1" width="3.7109375" style="136" hidden="1" customWidth="1"/>
    <col min="2" max="2" width="7.42578125" style="136" customWidth="1"/>
    <col min="3" max="3" width="36.7109375" style="136" customWidth="1"/>
    <col min="4" max="4" width="16.42578125" style="136" customWidth="1"/>
    <col min="5" max="7" width="12.42578125" style="136" customWidth="1"/>
    <col min="8" max="8" width="45.42578125" style="136" customWidth="1"/>
    <col min="9" max="9" width="16.85546875" style="136" customWidth="1"/>
    <col min="10" max="12" width="10.7109375" style="136" customWidth="1"/>
    <col min="13" max="13" width="17.140625" style="136" customWidth="1"/>
    <col min="14" max="14" width="25.5703125" style="136" customWidth="1"/>
    <col min="15" max="16384" width="9.140625" style="136"/>
  </cols>
  <sheetData>
    <row r="1" spans="2:14" ht="38.25" customHeight="1" x14ac:dyDescent="0.25">
      <c r="B1" s="236" t="s">
        <v>108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2:14" ht="16.5" customHeight="1" x14ac:dyDescent="0.25">
      <c r="B2" s="137"/>
      <c r="C2" s="137"/>
      <c r="D2" s="137"/>
      <c r="E2" s="137"/>
      <c r="F2" s="138"/>
      <c r="G2" s="138"/>
      <c r="H2" s="138"/>
    </row>
    <row r="3" spans="2:14" x14ac:dyDescent="0.25">
      <c r="B3" s="226" t="s">
        <v>109</v>
      </c>
      <c r="C3" s="226"/>
      <c r="D3" s="226"/>
      <c r="E3" s="226"/>
      <c r="F3" s="226"/>
      <c r="G3" s="226"/>
    </row>
    <row r="4" spans="2:14" x14ac:dyDescent="0.25">
      <c r="B4" s="227" t="s">
        <v>101</v>
      </c>
      <c r="C4" s="219" t="s">
        <v>102</v>
      </c>
      <c r="D4" s="220"/>
      <c r="E4" s="220"/>
      <c r="F4" s="220"/>
      <c r="G4" s="221"/>
      <c r="H4" s="219" t="s">
        <v>103</v>
      </c>
      <c r="I4" s="220"/>
      <c r="J4" s="220"/>
      <c r="K4" s="220"/>
      <c r="L4" s="221"/>
      <c r="M4" s="223" t="s">
        <v>124</v>
      </c>
      <c r="N4" s="223" t="s">
        <v>125</v>
      </c>
    </row>
    <row r="5" spans="2:14" ht="72" customHeight="1" x14ac:dyDescent="0.25">
      <c r="B5" s="228"/>
      <c r="C5" s="131" t="s">
        <v>104</v>
      </c>
      <c r="D5" s="131" t="s">
        <v>105</v>
      </c>
      <c r="E5" s="210" t="s">
        <v>106</v>
      </c>
      <c r="F5" s="211"/>
      <c r="G5" s="212"/>
      <c r="H5" s="131" t="s">
        <v>104</v>
      </c>
      <c r="I5" s="131" t="s">
        <v>105</v>
      </c>
      <c r="J5" s="223" t="s">
        <v>107</v>
      </c>
      <c r="K5" s="223"/>
      <c r="L5" s="223"/>
      <c r="M5" s="223"/>
      <c r="N5" s="223"/>
    </row>
    <row r="6" spans="2:14" x14ac:dyDescent="0.25">
      <c r="B6" s="131">
        <v>1</v>
      </c>
      <c r="C6" s="131">
        <v>2</v>
      </c>
      <c r="D6" s="131">
        <v>3</v>
      </c>
      <c r="E6" s="210">
        <v>4</v>
      </c>
      <c r="F6" s="211"/>
      <c r="G6" s="212"/>
      <c r="H6" s="131">
        <v>5</v>
      </c>
      <c r="I6" s="131">
        <f>H6+1</f>
        <v>6</v>
      </c>
      <c r="J6" s="210">
        <f>I6+1</f>
        <v>7</v>
      </c>
      <c r="K6" s="211"/>
      <c r="L6" s="212"/>
      <c r="M6" s="162">
        <v>8</v>
      </c>
      <c r="N6" s="162">
        <v>9</v>
      </c>
    </row>
    <row r="7" spans="2:14" ht="19.5" hidden="1" customHeight="1" x14ac:dyDescent="0.25">
      <c r="B7" s="143" t="s">
        <v>4</v>
      </c>
      <c r="C7" s="144"/>
      <c r="D7" s="143"/>
      <c r="E7" s="210"/>
      <c r="F7" s="211"/>
      <c r="G7" s="212"/>
      <c r="H7" s="157" t="s">
        <v>121</v>
      </c>
      <c r="I7" s="243" t="s">
        <v>20</v>
      </c>
      <c r="J7" s="213">
        <f>152.678</f>
        <v>152.678</v>
      </c>
      <c r="K7" s="214"/>
      <c r="L7" s="215"/>
      <c r="M7" s="165">
        <v>152.678</v>
      </c>
      <c r="N7" s="164"/>
    </row>
    <row r="8" spans="2:14" ht="32.25" hidden="1" customHeight="1" x14ac:dyDescent="0.25">
      <c r="B8" s="143" t="s">
        <v>5</v>
      </c>
      <c r="C8" s="144"/>
      <c r="D8" s="143"/>
      <c r="E8" s="210"/>
      <c r="F8" s="211"/>
      <c r="G8" s="212"/>
      <c r="H8" s="157" t="s">
        <v>122</v>
      </c>
      <c r="I8" s="244"/>
      <c r="J8" s="213">
        <f>2833.892</f>
        <v>2833.8919999999998</v>
      </c>
      <c r="K8" s="214"/>
      <c r="L8" s="215"/>
      <c r="M8" s="165">
        <v>2833.8919999999998</v>
      </c>
      <c r="N8" s="164"/>
    </row>
    <row r="9" spans="2:14" ht="32.25" hidden="1" customHeight="1" x14ac:dyDescent="0.25">
      <c r="B9" s="143" t="s">
        <v>6</v>
      </c>
      <c r="C9" s="144"/>
      <c r="D9" s="143"/>
      <c r="E9" s="133"/>
      <c r="F9" s="135"/>
      <c r="G9" s="134"/>
      <c r="H9" s="157" t="s">
        <v>123</v>
      </c>
      <c r="I9" s="245"/>
      <c r="J9" s="213">
        <f>252.801</f>
        <v>252.80099999999999</v>
      </c>
      <c r="K9" s="214"/>
      <c r="L9" s="215"/>
      <c r="M9" s="165">
        <v>252.80099999999999</v>
      </c>
      <c r="N9" s="164"/>
    </row>
    <row r="10" spans="2:14" ht="47.25" x14ac:dyDescent="0.25">
      <c r="B10" s="143" t="s">
        <v>4</v>
      </c>
      <c r="C10" s="144"/>
      <c r="D10" s="170"/>
      <c r="E10" s="210"/>
      <c r="F10" s="211"/>
      <c r="G10" s="212"/>
      <c r="H10" s="157" t="s">
        <v>132</v>
      </c>
      <c r="I10" s="237" t="s">
        <v>137</v>
      </c>
      <c r="J10" s="213">
        <v>1023.5</v>
      </c>
      <c r="K10" s="214"/>
      <c r="L10" s="215"/>
      <c r="M10" s="165">
        <v>1023.5</v>
      </c>
      <c r="N10" s="177" t="s">
        <v>133</v>
      </c>
    </row>
    <row r="11" spans="2:14" ht="88.5" customHeight="1" x14ac:dyDescent="0.25">
      <c r="B11" s="143" t="s">
        <v>5</v>
      </c>
      <c r="C11" s="144"/>
      <c r="D11" s="172"/>
      <c r="E11" s="178"/>
      <c r="F11" s="179"/>
      <c r="G11" s="180"/>
      <c r="H11" s="176" t="s">
        <v>131</v>
      </c>
      <c r="I11" s="238"/>
      <c r="J11" s="240">
        <v>272</v>
      </c>
      <c r="K11" s="241"/>
      <c r="L11" s="242"/>
      <c r="M11" s="181">
        <f>J11</f>
        <v>272</v>
      </c>
      <c r="N11" s="177" t="s">
        <v>139</v>
      </c>
    </row>
    <row r="12" spans="2:14" ht="47.25" x14ac:dyDescent="0.25">
      <c r="B12" s="143" t="s">
        <v>6</v>
      </c>
      <c r="C12" s="169"/>
      <c r="D12" s="172"/>
      <c r="E12" s="216"/>
      <c r="F12" s="217"/>
      <c r="G12" s="218"/>
      <c r="H12" s="183" t="s">
        <v>138</v>
      </c>
      <c r="I12" s="239"/>
      <c r="J12" s="240">
        <v>250</v>
      </c>
      <c r="K12" s="241"/>
      <c r="L12" s="242"/>
      <c r="M12" s="165">
        <f>J12</f>
        <v>250</v>
      </c>
      <c r="N12" s="177" t="s">
        <v>133</v>
      </c>
    </row>
    <row r="13" spans="2:14" x14ac:dyDescent="0.25">
      <c r="B13" s="224" t="s">
        <v>110</v>
      </c>
      <c r="C13" s="224"/>
      <c r="D13" s="224"/>
      <c r="E13" s="225"/>
      <c r="F13" s="225"/>
      <c r="G13" s="225"/>
      <c r="H13" s="158" t="s">
        <v>110</v>
      </c>
      <c r="I13" s="159"/>
      <c r="J13" s="160"/>
      <c r="K13" s="160">
        <f>J10+J11+J12</f>
        <v>1545.5</v>
      </c>
      <c r="L13" s="161"/>
      <c r="M13" s="139"/>
      <c r="N13" s="163"/>
    </row>
    <row r="14" spans="2:14" ht="18" customHeight="1" x14ac:dyDescent="0.25">
      <c r="B14" s="222" t="s">
        <v>111</v>
      </c>
      <c r="C14" s="222"/>
      <c r="D14" s="222"/>
      <c r="E14" s="222"/>
      <c r="F14" s="222"/>
      <c r="G14" s="222"/>
      <c r="H14" s="222"/>
      <c r="I14" s="222"/>
      <c r="J14" s="222"/>
      <c r="K14" s="222"/>
      <c r="L14" s="222"/>
    </row>
    <row r="15" spans="2:14" ht="15.75" customHeight="1" x14ac:dyDescent="0.25">
      <c r="B15" s="140"/>
      <c r="C15" s="141"/>
      <c r="D15" s="142"/>
      <c r="E15" s="142"/>
    </row>
    <row r="16" spans="2:14" ht="21.75" customHeight="1" x14ac:dyDescent="0.25">
      <c r="B16" s="226" t="s">
        <v>112</v>
      </c>
      <c r="C16" s="226"/>
      <c r="D16" s="226"/>
      <c r="E16" s="226"/>
      <c r="F16" s="226"/>
      <c r="G16" s="226"/>
    </row>
    <row r="17" spans="2:14" x14ac:dyDescent="0.25">
      <c r="B17" s="227" t="s">
        <v>101</v>
      </c>
      <c r="C17" s="219" t="s">
        <v>102</v>
      </c>
      <c r="D17" s="220"/>
      <c r="E17" s="220"/>
      <c r="F17" s="220"/>
      <c r="G17" s="221"/>
      <c r="H17" s="219" t="s">
        <v>103</v>
      </c>
      <c r="I17" s="220"/>
      <c r="J17" s="220"/>
      <c r="K17" s="220"/>
      <c r="L17" s="221"/>
      <c r="M17" s="223" t="s">
        <v>124</v>
      </c>
      <c r="N17" s="223" t="s">
        <v>129</v>
      </c>
    </row>
    <row r="18" spans="2:14" ht="62.45" customHeight="1" x14ac:dyDescent="0.25">
      <c r="B18" s="228"/>
      <c r="C18" s="131" t="s">
        <v>104</v>
      </c>
      <c r="D18" s="131" t="s">
        <v>105</v>
      </c>
      <c r="E18" s="210" t="s">
        <v>106</v>
      </c>
      <c r="F18" s="211"/>
      <c r="G18" s="212"/>
      <c r="H18" s="131" t="s">
        <v>104</v>
      </c>
      <c r="I18" s="131" t="s">
        <v>105</v>
      </c>
      <c r="J18" s="223" t="s">
        <v>107</v>
      </c>
      <c r="K18" s="223"/>
      <c r="L18" s="223"/>
      <c r="M18" s="223"/>
      <c r="N18" s="223"/>
    </row>
    <row r="19" spans="2:14" x14ac:dyDescent="0.25">
      <c r="B19" s="131">
        <v>1</v>
      </c>
      <c r="C19" s="131">
        <v>2</v>
      </c>
      <c r="D19" s="131">
        <v>3</v>
      </c>
      <c r="E19" s="210">
        <v>4</v>
      </c>
      <c r="F19" s="211"/>
      <c r="G19" s="212"/>
      <c r="H19" s="131">
        <v>5</v>
      </c>
      <c r="I19" s="131">
        <f>H19+1</f>
        <v>6</v>
      </c>
      <c r="J19" s="210">
        <f>I19+1</f>
        <v>7</v>
      </c>
      <c r="K19" s="211"/>
      <c r="L19" s="212"/>
      <c r="M19" s="162">
        <v>8</v>
      </c>
      <c r="N19" s="162">
        <v>9</v>
      </c>
    </row>
    <row r="20" spans="2:14" x14ac:dyDescent="0.25">
      <c r="B20" s="143" t="s">
        <v>4</v>
      </c>
      <c r="C20" s="144"/>
      <c r="D20" s="143"/>
      <c r="E20" s="210"/>
      <c r="F20" s="211"/>
      <c r="G20" s="212"/>
      <c r="H20" s="139"/>
      <c r="I20" s="139"/>
      <c r="J20" s="230"/>
      <c r="K20" s="231"/>
      <c r="L20" s="232"/>
      <c r="M20" s="164"/>
      <c r="N20" s="164"/>
    </row>
    <row r="21" spans="2:14" x14ac:dyDescent="0.25">
      <c r="B21" s="224" t="s">
        <v>110</v>
      </c>
      <c r="C21" s="224"/>
      <c r="D21" s="224"/>
      <c r="E21" s="225"/>
      <c r="F21" s="225"/>
      <c r="G21" s="225"/>
      <c r="H21" s="233" t="s">
        <v>110</v>
      </c>
      <c r="I21" s="234"/>
      <c r="J21" s="234"/>
      <c r="K21" s="234"/>
      <c r="L21" s="235"/>
      <c r="M21" s="164"/>
      <c r="N21" s="164"/>
    </row>
    <row r="22" spans="2:14" ht="20.25" customHeight="1" x14ac:dyDescent="0.25">
      <c r="B22" s="222" t="s">
        <v>113</v>
      </c>
      <c r="C22" s="222"/>
      <c r="D22" s="222"/>
      <c r="E22" s="222"/>
      <c r="F22" s="222"/>
      <c r="G22" s="222"/>
      <c r="H22" s="222"/>
      <c r="I22" s="222"/>
      <c r="J22" s="222"/>
      <c r="K22" s="222"/>
      <c r="L22" s="222"/>
    </row>
    <row r="23" spans="2:14" ht="15.75" customHeight="1" x14ac:dyDescent="0.25">
      <c r="B23" s="145"/>
      <c r="C23" s="145"/>
      <c r="D23" s="145"/>
      <c r="E23" s="145"/>
    </row>
    <row r="24" spans="2:14" ht="35.25" customHeight="1" x14ac:dyDescent="0.25">
      <c r="B24" s="236" t="s">
        <v>114</v>
      </c>
      <c r="C24" s="236"/>
      <c r="D24" s="236"/>
      <c r="E24" s="236"/>
      <c r="F24" s="236"/>
      <c r="G24" s="236"/>
      <c r="H24" s="236"/>
      <c r="I24" s="236"/>
      <c r="J24" s="236"/>
      <c r="K24" s="236"/>
    </row>
    <row r="25" spans="2:14" x14ac:dyDescent="0.25">
      <c r="B25" s="227" t="s">
        <v>101</v>
      </c>
      <c r="C25" s="219" t="s">
        <v>102</v>
      </c>
      <c r="D25" s="220"/>
      <c r="E25" s="220"/>
      <c r="F25" s="220"/>
      <c r="G25" s="221"/>
      <c r="H25" s="246" t="s">
        <v>103</v>
      </c>
      <c r="I25" s="246"/>
      <c r="J25" s="246"/>
      <c r="K25" s="246"/>
      <c r="L25" s="246"/>
      <c r="M25" s="223" t="s">
        <v>124</v>
      </c>
      <c r="N25" s="223" t="s">
        <v>129</v>
      </c>
    </row>
    <row r="26" spans="2:14" ht="62.45" customHeight="1" x14ac:dyDescent="0.25">
      <c r="B26" s="228"/>
      <c r="C26" s="131" t="s">
        <v>104</v>
      </c>
      <c r="D26" s="131" t="s">
        <v>105</v>
      </c>
      <c r="E26" s="210" t="s">
        <v>106</v>
      </c>
      <c r="F26" s="211"/>
      <c r="G26" s="212"/>
      <c r="H26" s="131" t="s">
        <v>104</v>
      </c>
      <c r="I26" s="131" t="s">
        <v>105</v>
      </c>
      <c r="J26" s="223" t="s">
        <v>107</v>
      </c>
      <c r="K26" s="223"/>
      <c r="L26" s="223"/>
      <c r="M26" s="223"/>
      <c r="N26" s="223"/>
    </row>
    <row r="27" spans="2:14" x14ac:dyDescent="0.25">
      <c r="B27" s="131">
        <v>1</v>
      </c>
      <c r="C27" s="131">
        <v>2</v>
      </c>
      <c r="D27" s="131">
        <v>3</v>
      </c>
      <c r="E27" s="210">
        <v>4</v>
      </c>
      <c r="F27" s="211"/>
      <c r="G27" s="212"/>
      <c r="H27" s="131">
        <v>5</v>
      </c>
      <c r="I27" s="131">
        <f>H27+1</f>
        <v>6</v>
      </c>
      <c r="J27" s="223">
        <f>I27+1</f>
        <v>7</v>
      </c>
      <c r="K27" s="223"/>
      <c r="L27" s="223"/>
      <c r="M27" s="162">
        <v>8</v>
      </c>
      <c r="N27" s="162">
        <v>9</v>
      </c>
    </row>
    <row r="28" spans="2:14" ht="63" x14ac:dyDescent="0.25">
      <c r="B28" s="143" t="s">
        <v>4</v>
      </c>
      <c r="C28" s="144"/>
      <c r="D28" s="143"/>
      <c r="E28" s="210"/>
      <c r="F28" s="211"/>
      <c r="G28" s="212"/>
      <c r="H28" s="139" t="s">
        <v>134</v>
      </c>
      <c r="I28" s="182" t="s">
        <v>137</v>
      </c>
      <c r="J28" s="229">
        <v>875.36099999999999</v>
      </c>
      <c r="K28" s="229"/>
      <c r="L28" s="229"/>
      <c r="M28" s="165">
        <v>875.36099999999999</v>
      </c>
      <c r="N28" s="177" t="s">
        <v>133</v>
      </c>
    </row>
    <row r="29" spans="2:14" x14ac:dyDescent="0.25">
      <c r="B29" s="224" t="s">
        <v>110</v>
      </c>
      <c r="C29" s="224"/>
      <c r="D29" s="224"/>
      <c r="E29" s="224"/>
      <c r="F29" s="224"/>
      <c r="G29" s="224"/>
      <c r="H29" s="158" t="s">
        <v>110</v>
      </c>
      <c r="I29" s="159"/>
      <c r="J29" s="159"/>
      <c r="K29" s="160">
        <f>J28</f>
        <v>875.36099999999999</v>
      </c>
      <c r="L29" s="184"/>
      <c r="M29" s="164"/>
      <c r="N29" s="164"/>
    </row>
    <row r="30" spans="2:14" ht="18.75" customHeight="1" x14ac:dyDescent="0.25">
      <c r="B30" s="222" t="s">
        <v>115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</row>
    <row r="31" spans="2:14" x14ac:dyDescent="0.25">
      <c r="B31" s="140"/>
      <c r="C31" s="141"/>
      <c r="D31" s="142"/>
      <c r="E31" s="142"/>
    </row>
  </sheetData>
  <mergeCells count="54">
    <mergeCell ref="N25:N26"/>
    <mergeCell ref="J12:L12"/>
    <mergeCell ref="B1:N1"/>
    <mergeCell ref="N4:N5"/>
    <mergeCell ref="J9:L9"/>
    <mergeCell ref="I7:I9"/>
    <mergeCell ref="M17:M18"/>
    <mergeCell ref="N17:N18"/>
    <mergeCell ref="M4:M5"/>
    <mergeCell ref="M25:M26"/>
    <mergeCell ref="B25:B26"/>
    <mergeCell ref="C25:G25"/>
    <mergeCell ref="H25:L25"/>
    <mergeCell ref="B3:G3"/>
    <mergeCell ref="B4:B5"/>
    <mergeCell ref="C4:G4"/>
    <mergeCell ref="E28:G28"/>
    <mergeCell ref="J28:L28"/>
    <mergeCell ref="B29:G29"/>
    <mergeCell ref="E6:G6"/>
    <mergeCell ref="J6:L6"/>
    <mergeCell ref="H4:L4"/>
    <mergeCell ref="E5:G5"/>
    <mergeCell ref="J5:L5"/>
    <mergeCell ref="E20:G20"/>
    <mergeCell ref="J20:L20"/>
    <mergeCell ref="B21:G21"/>
    <mergeCell ref="H21:L21"/>
    <mergeCell ref="B22:L22"/>
    <mergeCell ref="B24:K24"/>
    <mergeCell ref="B30:L30"/>
    <mergeCell ref="E27:G27"/>
    <mergeCell ref="J27:L27"/>
    <mergeCell ref="E7:G7"/>
    <mergeCell ref="J7:L7"/>
    <mergeCell ref="E8:G8"/>
    <mergeCell ref="J8:L8"/>
    <mergeCell ref="B13:G13"/>
    <mergeCell ref="B14:L14"/>
    <mergeCell ref="B16:G16"/>
    <mergeCell ref="E18:G18"/>
    <mergeCell ref="J18:L18"/>
    <mergeCell ref="B17:B18"/>
    <mergeCell ref="J19:L19"/>
    <mergeCell ref="E10:G10"/>
    <mergeCell ref="J26:L26"/>
    <mergeCell ref="E26:G26"/>
    <mergeCell ref="J10:L10"/>
    <mergeCell ref="E12:G12"/>
    <mergeCell ref="C17:G17"/>
    <mergeCell ref="H17:L17"/>
    <mergeCell ref="E19:G19"/>
    <mergeCell ref="I10:I12"/>
    <mergeCell ref="J11:L11"/>
  </mergeCells>
  <printOptions horizontalCentered="1"/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opLeftCell="B1" zoomScaleNormal="100" workbookViewId="0">
      <selection activeCell="G15" sqref="G15"/>
    </sheetView>
  </sheetViews>
  <sheetFormatPr defaultColWidth="9.140625" defaultRowHeight="15.75" x14ac:dyDescent="0.25"/>
  <cols>
    <col min="1" max="1" width="3.7109375" style="136" hidden="1" customWidth="1"/>
    <col min="2" max="2" width="7.42578125" style="136" customWidth="1"/>
    <col min="3" max="3" width="36.7109375" style="136" customWidth="1"/>
    <col min="4" max="4" width="15.140625" style="136" customWidth="1"/>
    <col min="5" max="5" width="12.42578125" style="136" hidden="1" customWidth="1"/>
    <col min="6" max="6" width="15.140625" style="136" customWidth="1"/>
    <col min="7" max="7" width="42.85546875" style="136" customWidth="1"/>
    <col min="8" max="8" width="14.7109375" style="136" customWidth="1"/>
    <col min="9" max="9" width="12.28515625" style="136" hidden="1" customWidth="1"/>
    <col min="10" max="10" width="13.7109375" style="136" customWidth="1"/>
    <col min="11" max="11" width="17.140625" style="136" customWidth="1"/>
    <col min="12" max="12" width="25.5703125" style="136" customWidth="1"/>
    <col min="13" max="16384" width="9.140625" style="136"/>
  </cols>
  <sheetData>
    <row r="1" spans="2:11" x14ac:dyDescent="0.25">
      <c r="B1" s="247" t="s">
        <v>116</v>
      </c>
      <c r="C1" s="247"/>
      <c r="D1" s="247"/>
      <c r="E1" s="247"/>
      <c r="F1" s="247"/>
      <c r="G1" s="247"/>
      <c r="H1" s="247"/>
      <c r="I1" s="247"/>
      <c r="J1" s="247"/>
    </row>
    <row r="2" spans="2:11" ht="15.75" customHeight="1" x14ac:dyDescent="0.25">
      <c r="B2" s="248" t="s">
        <v>127</v>
      </c>
      <c r="C2" s="219" t="s">
        <v>102</v>
      </c>
      <c r="D2" s="220"/>
      <c r="E2" s="220"/>
      <c r="F2" s="220"/>
      <c r="G2" s="219" t="s">
        <v>103</v>
      </c>
      <c r="H2" s="220"/>
      <c r="I2" s="220"/>
      <c r="J2" s="221"/>
    </row>
    <row r="3" spans="2:11" ht="40.5" customHeight="1" x14ac:dyDescent="0.25">
      <c r="B3" s="249"/>
      <c r="C3" s="248" t="s">
        <v>44</v>
      </c>
      <c r="D3" s="248" t="s">
        <v>11</v>
      </c>
      <c r="E3" s="210" t="s">
        <v>12</v>
      </c>
      <c r="F3" s="211"/>
      <c r="G3" s="248" t="s">
        <v>44</v>
      </c>
      <c r="H3" s="248" t="s">
        <v>11</v>
      </c>
      <c r="I3" s="210" t="s">
        <v>12</v>
      </c>
      <c r="J3" s="212"/>
    </row>
    <row r="4" spans="2:11" ht="22.5" customHeight="1" x14ac:dyDescent="0.25">
      <c r="B4" s="249"/>
      <c r="C4" s="249"/>
      <c r="D4" s="249"/>
      <c r="E4" s="248" t="s">
        <v>20</v>
      </c>
      <c r="F4" s="173" t="s">
        <v>43</v>
      </c>
      <c r="G4" s="249"/>
      <c r="H4" s="249"/>
      <c r="I4" s="248" t="s">
        <v>20</v>
      </c>
      <c r="J4" s="175" t="s">
        <v>43</v>
      </c>
    </row>
    <row r="5" spans="2:11" ht="39" customHeight="1" x14ac:dyDescent="0.25">
      <c r="B5" s="250"/>
      <c r="C5" s="250"/>
      <c r="D5" s="250"/>
      <c r="E5" s="250"/>
      <c r="F5" s="167" t="s">
        <v>126</v>
      </c>
      <c r="G5" s="250"/>
      <c r="H5" s="250"/>
      <c r="I5" s="250"/>
      <c r="J5" s="167" t="s">
        <v>130</v>
      </c>
    </row>
    <row r="6" spans="2:11" x14ac:dyDescent="0.25">
      <c r="B6" s="131">
        <v>1</v>
      </c>
      <c r="C6" s="131">
        <v>2</v>
      </c>
      <c r="D6" s="131">
        <v>3</v>
      </c>
      <c r="E6" s="131">
        <v>4</v>
      </c>
      <c r="F6" s="135">
        <v>5</v>
      </c>
      <c r="G6" s="131">
        <v>6</v>
      </c>
      <c r="H6" s="131">
        <f>G6+1</f>
        <v>7</v>
      </c>
      <c r="I6" s="131">
        <v>8</v>
      </c>
      <c r="J6" s="131">
        <v>9</v>
      </c>
    </row>
    <row r="7" spans="2:11" ht="21.75" customHeight="1" x14ac:dyDescent="0.25">
      <c r="B7" s="147" t="s">
        <v>4</v>
      </c>
      <c r="C7" s="32" t="s">
        <v>47</v>
      </c>
      <c r="D7" s="148" t="s">
        <v>2</v>
      </c>
      <c r="E7" s="149">
        <v>87152.072377643533</v>
      </c>
      <c r="F7" s="165">
        <v>83513.248580551764</v>
      </c>
      <c r="G7" s="166" t="s">
        <v>47</v>
      </c>
      <c r="H7" s="148" t="s">
        <v>2</v>
      </c>
      <c r="I7" s="149">
        <v>37518.867290000002</v>
      </c>
      <c r="J7" s="165">
        <v>44924.018000000004</v>
      </c>
      <c r="K7" s="146"/>
    </row>
  </sheetData>
  <mergeCells count="12">
    <mergeCell ref="B1:J1"/>
    <mergeCell ref="C2:F2"/>
    <mergeCell ref="G2:J2"/>
    <mergeCell ref="E3:F3"/>
    <mergeCell ref="B2:B5"/>
    <mergeCell ref="E4:E5"/>
    <mergeCell ref="D3:D5"/>
    <mergeCell ref="C3:C5"/>
    <mergeCell ref="G3:G5"/>
    <mergeCell ref="H3:H5"/>
    <mergeCell ref="I4:I5"/>
    <mergeCell ref="I3:J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5" sqref="I15"/>
    </sheetView>
  </sheetViews>
  <sheetFormatPr defaultColWidth="9.140625" defaultRowHeight="12.75" x14ac:dyDescent="0.2"/>
  <cols>
    <col min="1" max="1" width="6.5703125" style="3" customWidth="1"/>
    <col min="2" max="2" width="76.42578125" style="3" customWidth="1"/>
    <col min="3" max="3" width="11.140625" style="3" customWidth="1"/>
    <col min="4" max="5" width="15.7109375" style="3" hidden="1" customWidth="1"/>
    <col min="6" max="7" width="15.7109375" style="3" customWidth="1"/>
    <col min="8" max="8" width="16.5703125" style="3" customWidth="1"/>
    <col min="9" max="9" width="43.5703125" style="3" customWidth="1"/>
    <col min="10" max="16384" width="9.140625" style="3"/>
  </cols>
  <sheetData>
    <row r="1" spans="1:9" s="1" customFormat="1" ht="15.75" x14ac:dyDescent="0.25">
      <c r="A1" s="193" t="s">
        <v>100</v>
      </c>
      <c r="B1" s="193"/>
      <c r="C1" s="193"/>
      <c r="D1" s="193"/>
      <c r="E1" s="193"/>
      <c r="F1" s="193"/>
      <c r="G1" s="193"/>
    </row>
    <row r="2" spans="1:9" ht="15.75" x14ac:dyDescent="0.2">
      <c r="A2" s="254" t="s">
        <v>10</v>
      </c>
      <c r="B2" s="254" t="s">
        <v>1</v>
      </c>
      <c r="C2" s="254" t="s">
        <v>11</v>
      </c>
      <c r="D2" s="251" t="s">
        <v>38</v>
      </c>
      <c r="E2" s="252"/>
      <c r="F2" s="252"/>
      <c r="G2" s="252"/>
      <c r="H2" s="223" t="s">
        <v>128</v>
      </c>
      <c r="I2" s="223" t="s">
        <v>129</v>
      </c>
    </row>
    <row r="3" spans="1:9" ht="21" customHeight="1" x14ac:dyDescent="0.2">
      <c r="A3" s="255"/>
      <c r="B3" s="255"/>
      <c r="C3" s="255"/>
      <c r="D3" s="253" t="s">
        <v>20</v>
      </c>
      <c r="E3" s="253"/>
      <c r="F3" s="253" t="s">
        <v>43</v>
      </c>
      <c r="G3" s="253"/>
      <c r="H3" s="223"/>
      <c r="I3" s="223"/>
    </row>
    <row r="4" spans="1:9" ht="84" customHeight="1" x14ac:dyDescent="0.2">
      <c r="A4" s="256"/>
      <c r="B4" s="256"/>
      <c r="C4" s="256"/>
      <c r="D4" s="24" t="s">
        <v>61</v>
      </c>
      <c r="E4" s="24" t="s">
        <v>62</v>
      </c>
      <c r="F4" s="174" t="s">
        <v>135</v>
      </c>
      <c r="G4" s="131" t="s">
        <v>130</v>
      </c>
      <c r="H4" s="223"/>
      <c r="I4" s="223"/>
    </row>
    <row r="5" spans="1:9" s="27" customFormat="1" ht="15.75" x14ac:dyDescent="0.25">
      <c r="A5" s="26">
        <v>1</v>
      </c>
      <c r="B5" s="25">
        <v>2</v>
      </c>
      <c r="C5" s="25">
        <v>3</v>
      </c>
      <c r="D5" s="2">
        <f>C5+1</f>
        <v>4</v>
      </c>
      <c r="E5" s="2">
        <v>5</v>
      </c>
      <c r="F5" s="131">
        <v>4</v>
      </c>
      <c r="G5" s="131">
        <v>4</v>
      </c>
      <c r="H5" s="131">
        <v>8</v>
      </c>
      <c r="I5" s="131">
        <v>9</v>
      </c>
    </row>
    <row r="6" spans="1:9" ht="15.75" x14ac:dyDescent="0.2">
      <c r="A6" s="4" t="s">
        <v>35</v>
      </c>
      <c r="B6" s="257" t="s">
        <v>13</v>
      </c>
      <c r="C6" s="257"/>
      <c r="D6" s="257"/>
      <c r="E6" s="257"/>
      <c r="F6" s="257"/>
      <c r="G6" s="257"/>
      <c r="H6" s="257"/>
      <c r="I6" s="257"/>
    </row>
    <row r="7" spans="1:9" ht="83.25" customHeight="1" x14ac:dyDescent="0.2">
      <c r="A7" s="6">
        <v>1</v>
      </c>
      <c r="B7" s="13" t="s">
        <v>21</v>
      </c>
      <c r="C7" s="14" t="s">
        <v>3</v>
      </c>
      <c r="D7" s="28">
        <f>D8/D9*100</f>
        <v>0</v>
      </c>
      <c r="E7" s="28">
        <v>0</v>
      </c>
      <c r="F7" s="28">
        <f>F8/F9*100</f>
        <v>0</v>
      </c>
      <c r="G7" s="28">
        <f>G8/G9*100</f>
        <v>0</v>
      </c>
      <c r="H7" s="185">
        <f>G7-F7</f>
        <v>0</v>
      </c>
      <c r="I7" s="28"/>
    </row>
    <row r="8" spans="1:9" ht="51" customHeight="1" x14ac:dyDescent="0.2">
      <c r="A8" s="11" t="s">
        <v>14</v>
      </c>
      <c r="B8" s="8" t="s">
        <v>22</v>
      </c>
      <c r="C8" s="7" t="s">
        <v>23</v>
      </c>
      <c r="D8" s="22">
        <v>0</v>
      </c>
      <c r="E8" s="22">
        <v>0</v>
      </c>
      <c r="F8" s="22">
        <v>0</v>
      </c>
      <c r="G8" s="22">
        <v>0</v>
      </c>
      <c r="H8" s="186">
        <f>G8-F8</f>
        <v>0</v>
      </c>
      <c r="I8" s="22"/>
    </row>
    <row r="9" spans="1:9" ht="15.75" x14ac:dyDescent="0.2">
      <c r="A9" s="11" t="s">
        <v>15</v>
      </c>
      <c r="B9" s="39" t="s">
        <v>24</v>
      </c>
      <c r="C9" s="40" t="s">
        <v>23</v>
      </c>
      <c r="D9" s="41">
        <v>56</v>
      </c>
      <c r="E9" s="41">
        <v>28</v>
      </c>
      <c r="F9" s="41">
        <v>56</v>
      </c>
      <c r="G9" s="41">
        <v>72</v>
      </c>
      <c r="H9" s="187">
        <f>G9-F9</f>
        <v>16</v>
      </c>
      <c r="I9" s="41"/>
    </row>
    <row r="10" spans="1:9" ht="17.25" customHeight="1" x14ac:dyDescent="0.2">
      <c r="A10" s="5" t="s">
        <v>36</v>
      </c>
      <c r="B10" s="257" t="s">
        <v>16</v>
      </c>
      <c r="C10" s="257"/>
      <c r="D10" s="257"/>
      <c r="E10" s="257"/>
      <c r="F10" s="257"/>
      <c r="G10" s="257"/>
      <c r="H10" s="257"/>
      <c r="I10" s="257"/>
    </row>
    <row r="11" spans="1:9" ht="32.450000000000003" customHeight="1" x14ac:dyDescent="0.2">
      <c r="A11" s="6">
        <v>1</v>
      </c>
      <c r="B11" s="42" t="s">
        <v>26</v>
      </c>
      <c r="C11" s="14" t="s">
        <v>18</v>
      </c>
      <c r="D11" s="28">
        <f>D12/D13</f>
        <v>0</v>
      </c>
      <c r="E11" s="28">
        <v>0</v>
      </c>
      <c r="F11" s="28">
        <f>F12/F13</f>
        <v>0</v>
      </c>
      <c r="G11" s="28">
        <v>0</v>
      </c>
      <c r="H11" s="185">
        <f>G11-F11</f>
        <v>0</v>
      </c>
      <c r="I11" s="28"/>
    </row>
    <row r="12" spans="1:9" ht="157.5" x14ac:dyDescent="0.2">
      <c r="A12" s="11" t="s">
        <v>14</v>
      </c>
      <c r="B12" s="12" t="s">
        <v>27</v>
      </c>
      <c r="C12" s="7" t="s">
        <v>23</v>
      </c>
      <c r="D12" s="22">
        <v>0</v>
      </c>
      <c r="E12" s="22">
        <v>0</v>
      </c>
      <c r="F12" s="22">
        <v>0</v>
      </c>
      <c r="G12" s="22">
        <v>0</v>
      </c>
      <c r="H12" s="186">
        <f>G12-F12</f>
        <v>0</v>
      </c>
      <c r="I12" s="22"/>
    </row>
    <row r="13" spans="1:9" ht="20.25" customHeight="1" x14ac:dyDescent="0.2">
      <c r="A13" s="10" t="s">
        <v>15</v>
      </c>
      <c r="B13" s="33" t="s">
        <v>28</v>
      </c>
      <c r="C13" s="16" t="s">
        <v>29</v>
      </c>
      <c r="D13" s="36">
        <v>19.015999999999998</v>
      </c>
      <c r="E13" s="168">
        <v>12.87</v>
      </c>
      <c r="F13" s="36">
        <v>19.015999999999998</v>
      </c>
      <c r="G13" s="168">
        <v>12.9</v>
      </c>
      <c r="H13" s="187">
        <f>G13-F13</f>
        <v>-6.1159999999999979</v>
      </c>
      <c r="I13" s="168"/>
    </row>
    <row r="14" spans="1:9" ht="15.75" customHeight="1" x14ac:dyDescent="0.2">
      <c r="A14" s="5" t="s">
        <v>37</v>
      </c>
      <c r="B14" s="257" t="s">
        <v>19</v>
      </c>
      <c r="C14" s="257"/>
      <c r="D14" s="257"/>
      <c r="E14" s="257"/>
      <c r="F14" s="257"/>
      <c r="G14" s="257"/>
      <c r="H14" s="257"/>
      <c r="I14" s="257"/>
    </row>
    <row r="15" spans="1:9" ht="49.15" customHeight="1" x14ac:dyDescent="0.2">
      <c r="A15" s="17">
        <v>1</v>
      </c>
      <c r="B15" s="31" t="s">
        <v>30</v>
      </c>
      <c r="C15" s="6" t="s">
        <v>3</v>
      </c>
      <c r="D15" s="43">
        <v>1.001880052641474</v>
      </c>
      <c r="E15" s="43">
        <v>0</v>
      </c>
      <c r="F15" s="43">
        <v>1.001880052641474</v>
      </c>
      <c r="G15" s="43" t="s">
        <v>136</v>
      </c>
      <c r="H15" s="43">
        <f>0-F15</f>
        <v>-1.001880052641474</v>
      </c>
      <c r="I15" s="188" t="s">
        <v>140</v>
      </c>
    </row>
    <row r="16" spans="1:9" ht="15.75" x14ac:dyDescent="0.2">
      <c r="A16" s="18" t="s">
        <v>14</v>
      </c>
      <c r="B16" s="37" t="s">
        <v>31</v>
      </c>
      <c r="C16" s="14" t="s">
        <v>39</v>
      </c>
      <c r="D16" s="44">
        <v>180.846</v>
      </c>
      <c r="E16" s="44">
        <v>72.900000000000006</v>
      </c>
      <c r="F16" s="44">
        <v>180.846</v>
      </c>
      <c r="G16" s="171" t="s">
        <v>136</v>
      </c>
      <c r="H16" s="44">
        <f>0-F16</f>
        <v>-180.846</v>
      </c>
      <c r="I16" s="44"/>
    </row>
    <row r="17" spans="1:9" ht="34.15" customHeight="1" x14ac:dyDescent="0.2">
      <c r="A17" s="18" t="s">
        <v>15</v>
      </c>
      <c r="B17" s="8" t="s">
        <v>32</v>
      </c>
      <c r="C17" s="7" t="s">
        <v>39</v>
      </c>
      <c r="D17" s="9">
        <v>1.81186</v>
      </c>
      <c r="E17" s="9">
        <v>0</v>
      </c>
      <c r="F17" s="9">
        <v>1.81186</v>
      </c>
      <c r="G17" s="9" t="s">
        <v>136</v>
      </c>
      <c r="H17" s="44">
        <f>0-F17</f>
        <v>-1.81186</v>
      </c>
      <c r="I17" s="9"/>
    </row>
    <row r="18" spans="1:9" ht="49.9" customHeight="1" x14ac:dyDescent="0.2">
      <c r="A18" s="19">
        <v>2</v>
      </c>
      <c r="B18" s="30" t="s">
        <v>46</v>
      </c>
      <c r="C18" s="38" t="s">
        <v>33</v>
      </c>
      <c r="D18" s="23">
        <v>9.0861254180786517</v>
      </c>
      <c r="E18" s="23">
        <v>8.6</v>
      </c>
      <c r="F18" s="23">
        <v>9.0861254180786517</v>
      </c>
      <c r="G18" s="23">
        <f>G19/G20</f>
        <v>7.4468842729970319</v>
      </c>
      <c r="H18" s="44">
        <f>G18-F18</f>
        <v>-1.6392411450816198</v>
      </c>
      <c r="I18" s="23"/>
    </row>
    <row r="19" spans="1:9" ht="37.9" customHeight="1" x14ac:dyDescent="0.2">
      <c r="A19" s="18" t="s">
        <v>17</v>
      </c>
      <c r="B19" s="29" t="s">
        <v>45</v>
      </c>
      <c r="C19" s="7" t="s">
        <v>40</v>
      </c>
      <c r="D19" s="34">
        <v>1646.2787199999987</v>
      </c>
      <c r="E19" s="34">
        <v>626.84100000000001</v>
      </c>
      <c r="F19" s="34">
        <v>1646.2787199999987</v>
      </c>
      <c r="G19" s="34">
        <v>1116.7719999999999</v>
      </c>
      <c r="H19" s="44">
        <f>G19-F19</f>
        <v>-529.50671999999872</v>
      </c>
      <c r="I19" s="34"/>
    </row>
    <row r="20" spans="1:9" ht="17.25" customHeight="1" x14ac:dyDescent="0.2">
      <c r="A20" s="20" t="s">
        <v>25</v>
      </c>
      <c r="B20" s="21" t="s">
        <v>34</v>
      </c>
      <c r="C20" s="15" t="s">
        <v>39</v>
      </c>
      <c r="D20" s="35">
        <v>181.18600000000001</v>
      </c>
      <c r="E20" s="35">
        <v>72.900000000000006</v>
      </c>
      <c r="F20" s="35">
        <v>181.18600000000001</v>
      </c>
      <c r="G20" s="35">
        <v>149.965</v>
      </c>
      <c r="H20" s="35">
        <f>G20-F20</f>
        <v>-31.221000000000004</v>
      </c>
      <c r="I20" s="35"/>
    </row>
    <row r="23" spans="1:9" ht="18.75" x14ac:dyDescent="0.3">
      <c r="G23" s="129"/>
      <c r="H23" s="129"/>
      <c r="I23" s="129"/>
    </row>
    <row r="24" spans="1:9" ht="18.75" x14ac:dyDescent="0.3">
      <c r="G24" s="129"/>
      <c r="H24" s="129"/>
      <c r="I24" s="129"/>
    </row>
    <row r="25" spans="1:9" ht="18.75" x14ac:dyDescent="0.3">
      <c r="G25" s="129"/>
      <c r="H25" s="129"/>
      <c r="I25" s="129"/>
    </row>
    <row r="26" spans="1:9" ht="18.75" x14ac:dyDescent="0.3">
      <c r="G26" s="129"/>
      <c r="H26" s="129"/>
      <c r="I26" s="129"/>
    </row>
    <row r="27" spans="1:9" ht="18.75" x14ac:dyDescent="0.3">
      <c r="G27" s="129"/>
      <c r="H27" s="129"/>
      <c r="I27" s="129"/>
    </row>
    <row r="28" spans="1:9" ht="18.75" x14ac:dyDescent="0.3">
      <c r="G28" s="129"/>
      <c r="H28" s="129"/>
      <c r="I28" s="129"/>
    </row>
    <row r="29" spans="1:9" ht="18.75" x14ac:dyDescent="0.3">
      <c r="G29" s="129"/>
      <c r="H29" s="129"/>
      <c r="I29" s="129"/>
    </row>
    <row r="30" spans="1:9" ht="18.75" x14ac:dyDescent="0.3">
      <c r="G30" s="129"/>
      <c r="H30" s="129"/>
      <c r="I30" s="129"/>
    </row>
    <row r="31" spans="1:9" ht="18.75" x14ac:dyDescent="0.3">
      <c r="G31" s="129"/>
      <c r="H31" s="129"/>
      <c r="I31" s="129"/>
    </row>
    <row r="32" spans="1:9" ht="18.75" x14ac:dyDescent="0.3">
      <c r="G32" s="129"/>
      <c r="H32" s="129"/>
      <c r="I32" s="129"/>
    </row>
    <row r="33" spans="7:9" ht="18.75" x14ac:dyDescent="0.3">
      <c r="G33" s="129"/>
      <c r="H33" s="129"/>
      <c r="I33" s="129"/>
    </row>
    <row r="34" spans="7:9" ht="18.75" x14ac:dyDescent="0.3">
      <c r="G34" s="129"/>
      <c r="H34" s="129"/>
      <c r="I34" s="129"/>
    </row>
    <row r="35" spans="7:9" ht="18.75" x14ac:dyDescent="0.3">
      <c r="G35" s="129"/>
      <c r="H35" s="129"/>
      <c r="I35" s="129"/>
    </row>
    <row r="36" spans="7:9" ht="18.75" x14ac:dyDescent="0.3">
      <c r="G36" s="129"/>
      <c r="H36" s="129"/>
      <c r="I36" s="129"/>
    </row>
  </sheetData>
  <mergeCells count="12">
    <mergeCell ref="H2:H4"/>
    <mergeCell ref="I2:I4"/>
    <mergeCell ref="B6:I6"/>
    <mergeCell ref="B10:I10"/>
    <mergeCell ref="B14:I14"/>
    <mergeCell ref="A1:G1"/>
    <mergeCell ref="D2:G2"/>
    <mergeCell ref="F3:G3"/>
    <mergeCell ref="A2:A4"/>
    <mergeCell ref="B2:B4"/>
    <mergeCell ref="C2:C4"/>
    <mergeCell ref="D3:E3"/>
  </mergeCells>
  <printOptions horizontalCentered="1"/>
  <pageMargins left="0.39370078740157483" right="0.39370078740157483" top="1.1811023622047245" bottom="0.39370078740157483" header="0.11811023622047245" footer="0.11811023622047245"/>
  <pageSetup paperSize="9" scale="55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2020-05-12T05:42:33Z</cp:lastPrinted>
  <dcterms:created xsi:type="dcterms:W3CDTF">1996-10-08T23:32:33Z</dcterms:created>
  <dcterms:modified xsi:type="dcterms:W3CDTF">2020-05-12T05:42:36Z</dcterms:modified>
</cp:coreProperties>
</file>