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9200" windowHeight="11580" tabRatio="830" activeTab="4"/>
  </bookViews>
  <sheets>
    <sheet name="раздел 1" sheetId="28" r:id="rId1"/>
    <sheet name="раздел 2" sheetId="29" r:id="rId2"/>
    <sheet name="раздел 3" sheetId="31" r:id="rId3"/>
    <sheet name="раздел 4" sheetId="32" r:id="rId4"/>
    <sheet name="раздел 5" sheetId="27" r:id="rId5"/>
  </sheets>
  <externalReferences>
    <externalReference r:id="rId6"/>
  </externalReferences>
  <definedNames>
    <definedName name="_xlnm.Print_Titles" localSheetId="4">'раздел 5'!$2:$5</definedName>
  </definedNames>
  <calcPr calcId="145621"/>
</workbook>
</file>

<file path=xl/calcChain.xml><?xml version="1.0" encoding="utf-8"?>
<calcChain xmlns="http://schemas.openxmlformats.org/spreadsheetml/2006/main">
  <c r="F9" i="27" l="1"/>
  <c r="M12" i="31" l="1"/>
  <c r="M11" i="31"/>
  <c r="E7" i="29" l="1"/>
  <c r="K13" i="31" l="1"/>
  <c r="E15" i="27" l="1"/>
  <c r="D16" i="27" l="1"/>
  <c r="D15" i="27" s="1"/>
  <c r="F15" i="27" s="1"/>
  <c r="D11" i="27"/>
  <c r="F13" i="31" l="1"/>
  <c r="G9" i="29" l="1"/>
  <c r="G7" i="29" s="1"/>
  <c r="G34" i="29"/>
  <c r="G6" i="32" l="1"/>
  <c r="J9" i="31"/>
  <c r="I27" i="31"/>
  <c r="J27" i="31" s="1"/>
  <c r="I19" i="31"/>
  <c r="J19" i="31" s="1"/>
  <c r="J8" i="31"/>
  <c r="J7" i="31"/>
  <c r="I6" i="31"/>
  <c r="J6" i="31" s="1"/>
  <c r="G33" i="29"/>
  <c r="F33" i="29"/>
  <c r="E33" i="29"/>
  <c r="D33" i="29"/>
  <c r="G30" i="29"/>
  <c r="F30" i="29"/>
  <c r="E30" i="29"/>
  <c r="D30" i="29"/>
  <c r="G24" i="29"/>
  <c r="G23" i="29" s="1"/>
  <c r="F24" i="29"/>
  <c r="F23" i="29" s="1"/>
  <c r="E24" i="29"/>
  <c r="E23" i="29" s="1"/>
  <c r="D23" i="29"/>
  <c r="G17" i="29"/>
  <c r="F17" i="29"/>
  <c r="E17" i="29"/>
  <c r="D17" i="29"/>
  <c r="G13" i="29"/>
  <c r="F13" i="29"/>
  <c r="E13" i="29"/>
  <c r="D13" i="29"/>
  <c r="G12" i="29"/>
  <c r="F7" i="29"/>
  <c r="F12" i="29" s="1"/>
  <c r="F16" i="29" s="1"/>
  <c r="F21" i="29" s="1"/>
  <c r="E12" i="29"/>
  <c r="E16" i="29" s="1"/>
  <c r="E21" i="29" s="1"/>
  <c r="D7" i="29"/>
  <c r="D12" i="29" s="1"/>
  <c r="D16" i="29" s="1"/>
  <c r="D21" i="29" s="1"/>
  <c r="G16" i="29" l="1"/>
  <c r="G21" i="29" s="1"/>
  <c r="D22" i="29"/>
  <c r="E22" i="29"/>
  <c r="F22" i="29"/>
  <c r="G22" i="29"/>
  <c r="C6" i="29" l="1"/>
  <c r="D6" i="29" s="1"/>
  <c r="E6" i="29" s="1"/>
  <c r="F6" i="29" s="1"/>
  <c r="G6" i="29" s="1"/>
  <c r="D7" i="27"/>
  <c r="D5" i="27"/>
</calcChain>
</file>

<file path=xl/comments1.xml><?xml version="1.0" encoding="utf-8"?>
<comments xmlns="http://schemas.openxmlformats.org/spreadsheetml/2006/main">
  <authors>
    <author>kzs001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kzs001:</t>
        </r>
        <r>
          <rPr>
            <sz val="9"/>
            <color indexed="81"/>
            <rFont val="Tahoma"/>
            <family val="2"/>
            <charset val="204"/>
          </rPr>
          <t xml:space="preserve">
определяется как отношение количества аварий на централизованных системах водоснабжения к протяженности сетей и определяется в единицах на 1 км сети</t>
        </r>
      </text>
    </comment>
  </commentList>
</comments>
</file>

<file path=xl/sharedStrings.xml><?xml version="1.0" encoding="utf-8"?>
<sst xmlns="http://schemas.openxmlformats.org/spreadsheetml/2006/main" count="225" uniqueCount="134">
  <si>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</si>
  <si>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</si>
  <si>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</si>
  <si>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</si>
  <si>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</si>
  <si>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</si>
  <si>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</si>
  <si>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</si>
  <si>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</si>
  <si>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</si>
  <si>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№              п/п</t>
  </si>
  <si>
    <t>Единица измерения</t>
  </si>
  <si>
    <t>Величина показателя</t>
  </si>
  <si>
    <t>1.1</t>
  </si>
  <si>
    <t>1.2</t>
  </si>
  <si>
    <t>Показатели надежности и бесперебойности водоснабжения</t>
  </si>
  <si>
    <t>Показатели эффективности использования ресурсов, в том числе уроветь потерь воды</t>
  </si>
  <si>
    <t>2018 год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</si>
  <si>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</si>
  <si>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</si>
  <si>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</si>
  <si>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</si>
  <si>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кВт.ч/куб.м</t>
  </si>
  <si>
    <t>I</t>
  </si>
  <si>
    <t>Значение показателя</t>
  </si>
  <si>
    <t>тыс.куб.м</t>
  </si>
  <si>
    <t>тыс.кВт.ч</t>
  </si>
  <si>
    <t>Показатели производственной деятельности</t>
  </si>
  <si>
    <t>куб.м</t>
  </si>
  <si>
    <t>Наименование</t>
  </si>
  <si>
    <t xml:space="preserve">Объем финансовых потребностей </t>
  </si>
  <si>
    <t>ООО «Северо-Восточные Теплосети»</t>
  </si>
  <si>
    <t>7.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</si>
  <si>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</si>
  <si>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</si>
  <si>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</si>
  <si>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</si>
  <si>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</si>
  <si>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</si>
  <si>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</si>
  <si>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689500, ЧАО, Анадырский район, п.Угольные Копи, переулок Причальный, д.1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</si>
  <si>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</si>
  <si>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</si>
  <si>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</si>
  <si>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план</t>
  </si>
  <si>
    <t>факт</t>
  </si>
  <si>
    <t>1 полугодие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</si>
  <si>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</si>
  <si>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</si>
  <si>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</si>
  <si>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</si>
  <si>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</si>
  <si>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</si>
  <si>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</si>
  <si>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</si>
  <si>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</si>
  <si>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</si>
  <si>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</si>
  <si>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</si>
  <si>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</si>
  <si>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</si>
  <si>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</si>
  <si>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</si>
  <si>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</si>
  <si>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</si>
  <si>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</si>
  <si>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</si>
  <si>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</si>
  <si>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</si>
  <si>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</si>
  <si>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</si>
  <si>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</si>
  <si>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</si>
  <si>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</si>
  <si>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</si>
  <si>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</si>
  <si>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</si>
  <si>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</si>
  <si>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</si>
  <si>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</si>
  <si>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</si>
  <si>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</si>
  <si>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</si>
  <si>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</si>
  <si>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№           п/п</t>
  </si>
  <si>
    <t xml:space="preserve">ПЛАН </t>
  </si>
  <si>
    <t>ФАКТ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</si>
  <si>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</si>
  <si>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</si>
  <si>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</si>
  <si>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</si>
  <si>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</si>
  <si>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мероприятийпо ремонту объектов централизованных систем холодного водоснабжения организацией не представлен</t>
  </si>
  <si>
    <t>3.2. Мероприятия, направленные на улучшение качества питьевой воды *</t>
  </si>
  <si>
    <t>* План мероприятий, направленных на улучшение качества питьевой воды, организацией не представлен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</si>
  <si>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</si>
  <si>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* План мероприятий по энергосбережению и повышению энергетической эффективности, организацией не представлен</t>
  </si>
  <si>
    <t>___________________________________________</t>
  </si>
  <si>
    <t>(доллжность)</t>
  </si>
  <si>
    <t>(ФИО, подпись)</t>
  </si>
  <si>
    <t>Монтаж насоса в насосной станции «Гудым»</t>
  </si>
  <si>
    <t>Частичная замена тепловой изоляции водовода «Гудым»</t>
  </si>
  <si>
    <t>Монтаж аппаратуры контроля температуры на водоводе «Гудым»</t>
  </si>
  <si>
    <t>Отклонение (- не использовано, + перерасход)</t>
  </si>
  <si>
    <t>Причина отклонения</t>
  </si>
  <si>
    <t>№
 п/п</t>
  </si>
  <si>
    <t>Отклонение</t>
  </si>
  <si>
    <t>Причины отклонения</t>
  </si>
  <si>
    <t>2020 год</t>
  </si>
  <si>
    <t>Раздел 4. Объем финансовых потребностей, необходимых для реализации производственной программы</t>
  </si>
  <si>
    <t>1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</si>
  <si>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</si>
  <si>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</si>
  <si>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</si>
  <si>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t>в сфере холодного водоснабжения (питьевая вода (питьевое водоснабжение)) 
за период с 17 мая 2020 года по 12 мая 2021 года</t>
  </si>
  <si>
    <t>план 
с 17.05.2020г.
по 31.12.2020 г.</t>
  </si>
  <si>
    <t>Замена участка водовода со спутником теплового сопровождения в районе моста через р. Угольная</t>
  </si>
  <si>
    <t>Монтаж и наладка оборудования управления и контроля насосной станции Гудым</t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</si>
  <si>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 *</t>
    </r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</si>
  <si>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</si>
  <si>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t>с 17.05.2020г.
по 31.12.2020 г.</t>
  </si>
  <si>
    <t>с 17.05.2020г. по 31.12.2020г.</t>
  </si>
  <si>
    <t>II</t>
  </si>
  <si>
    <t>показатель надежности и бесперебойности централизованной системы холодного водоснабжения</t>
  </si>
  <si>
    <t>ед./км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</si>
  <si>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</si>
  <si>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</si>
  <si>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</si>
  <si>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Директор</t>
  </si>
  <si>
    <t>Ремонт участка подъездной дороги к насосной станции "Гудым"</t>
  </si>
  <si>
    <t>Данные работы выполнены силами специалистов ООО "СВТ"</t>
  </si>
  <si>
    <t>Ремонт подъездной дороги по которой осуществляется ежедневная доставка работников и имущества до насосной станции Гудым был выполнен в связи с разрушением части полотна (20 метров) в следствии промыва из-за скопившихся талых вод</t>
  </si>
  <si>
    <t>При проведении органолептических и обобщенных показателей согласно программы производственного контроля пробы воды брались в независимости, что они сдавались ежеквартально</t>
  </si>
  <si>
    <t>Увеличение показателей потребленной электроэнергии связано с увеличением мощностей для подогрева воды в водоводе для предотвращения разморозки трубопровода при низких температурах в зимних условиях на аварийном участке 3,4 км  (неудовлетворительное состояние тепловой изоляции)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</si>
</sst>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0.0_ ;[Red]\-0.0\ "/>
  </numFmts>
  <fonts count="1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</cellStyleXfs>
  <cellXfs count="253">
    <xf numFmtId="0" fontId="0" fillId="0" borderId="0" xfId="0"/>
    <xf numFmtId="0" fontId="7" fillId="0" borderId="0" xfId="0" applyFont="1"/>
    <xf numFmtId="0" fontId="1" fillId="0" borderId="1" xfId="2" applyFont="1" applyBorder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/>
    <xf numFmtId="1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0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0" xfId="4" applyFont="1"/>
    <xf numFmtId="0" fontId="5" fillId="0" borderId="0" xfId="4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6" fillId="0" borderId="0" xfId="4" applyFont="1"/>
    <xf numFmtId="0" fontId="1" fillId="0" borderId="0" xfId="2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11" fillId="0" borderId="0" xfId="2" applyFont="1"/>
    <xf numFmtId="0" fontId="14" fillId="0" borderId="0" xfId="2" applyFont="1" applyAlignment="1">
      <alignment vertical="top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5" fillId="0" borderId="3" xfId="2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165" fontId="15" fillId="2" borderId="18" xfId="2" applyNumberFormat="1" applyFont="1" applyFill="1" applyBorder="1" applyAlignment="1">
      <alignment horizontal="center" vertical="center" wrapText="1"/>
    </xf>
    <xf numFmtId="49" fontId="12" fillId="0" borderId="11" xfId="2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1"/>
    </xf>
    <xf numFmtId="0" fontId="13" fillId="0" borderId="11" xfId="2" applyFont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center" vertical="center" wrapText="1"/>
    </xf>
    <xf numFmtId="165" fontId="12" fillId="2" borderId="20" xfId="2" applyNumberFormat="1" applyFont="1" applyFill="1" applyBorder="1" applyAlignment="1">
      <alignment horizontal="center" vertical="center" wrapText="1"/>
    </xf>
    <xf numFmtId="165" fontId="12" fillId="2" borderId="21" xfId="2" applyNumberFormat="1" applyFont="1" applyFill="1" applyBorder="1" applyAlignment="1">
      <alignment horizontal="center" vertical="center" wrapText="1"/>
    </xf>
    <xf numFmtId="165" fontId="12" fillId="2" borderId="22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2"/>
    </xf>
    <xf numFmtId="0" fontId="13" fillId="0" borderId="4" xfId="2" applyFont="1" applyBorder="1" applyAlignment="1">
      <alignment horizontal="center" vertical="center" wrapText="1"/>
    </xf>
    <xf numFmtId="165" fontId="12" fillId="2" borderId="23" xfId="2" applyNumberFormat="1" applyFont="1" applyFill="1" applyBorder="1" applyAlignment="1">
      <alignment horizontal="center" vertical="center" wrapText="1"/>
    </xf>
    <xf numFmtId="165" fontId="12" fillId="2" borderId="5" xfId="2" applyNumberFormat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165" fontId="15" fillId="2" borderId="19" xfId="2" applyNumberFormat="1" applyFont="1" applyFill="1" applyBorder="1" applyAlignment="1">
      <alignment horizontal="center" vertical="center" wrapText="1"/>
    </xf>
    <xf numFmtId="165" fontId="15" fillId="2" borderId="23" xfId="2" applyNumberFormat="1" applyFont="1" applyFill="1" applyBorder="1" applyAlignment="1">
      <alignment horizontal="center" vertical="center" wrapText="1"/>
    </xf>
    <xf numFmtId="165" fontId="15" fillId="2" borderId="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165" fontId="15" fillId="2" borderId="22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1"/>
    </xf>
    <xf numFmtId="0" fontId="13" fillId="0" borderId="9" xfId="2" applyFont="1" applyBorder="1" applyAlignment="1">
      <alignment horizontal="center" vertical="center" wrapText="1"/>
    </xf>
    <xf numFmtId="165" fontId="12" fillId="2" borderId="24" xfId="2" applyNumberFormat="1" applyFont="1" applyFill="1" applyBorder="1" applyAlignment="1">
      <alignment horizontal="center" vertical="center" wrapText="1"/>
    </xf>
    <xf numFmtId="165" fontId="12" fillId="2" borderId="25" xfId="2" applyNumberFormat="1" applyFont="1" applyFill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right" vertical="center" wrapText="1"/>
    </xf>
    <xf numFmtId="49" fontId="15" fillId="0" borderId="7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165" fontId="15" fillId="2" borderId="20" xfId="2" applyNumberFormat="1" applyFont="1" applyFill="1" applyBorder="1" applyAlignment="1">
      <alignment horizontal="center" vertical="center" wrapText="1"/>
    </xf>
    <xf numFmtId="165" fontId="15" fillId="2" borderId="21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49" fontId="12" fillId="0" borderId="8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1"/>
    </xf>
    <xf numFmtId="49" fontId="12" fillId="0" borderId="4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164" fontId="15" fillId="2" borderId="19" xfId="2" applyNumberFormat="1" applyFont="1" applyFill="1" applyBorder="1" applyAlignment="1">
      <alignment horizontal="center" vertical="center" wrapText="1"/>
    </xf>
    <xf numFmtId="164" fontId="15" fillId="2" borderId="23" xfId="2" applyNumberFormat="1" applyFont="1" applyFill="1" applyBorder="1" applyAlignment="1">
      <alignment horizontal="center" vertical="center" wrapText="1"/>
    </xf>
    <xf numFmtId="164" fontId="15" fillId="2" borderId="22" xfId="2" applyNumberFormat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164" fontId="12" fillId="2" borderId="19" xfId="2" applyNumberFormat="1" applyFont="1" applyFill="1" applyBorder="1" applyAlignment="1">
      <alignment horizontal="center" vertical="center" wrapText="1"/>
    </xf>
    <xf numFmtId="164" fontId="12" fillId="2" borderId="23" xfId="2" applyNumberFormat="1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 wrapText="1"/>
    </xf>
    <xf numFmtId="165" fontId="15" fillId="2" borderId="24" xfId="2" applyNumberFormat="1" applyFont="1" applyFill="1" applyBorder="1" applyAlignment="1">
      <alignment horizontal="center" vertical="center" wrapText="1"/>
    </xf>
    <xf numFmtId="165" fontId="15" fillId="2" borderId="25" xfId="2" applyNumberFormat="1" applyFont="1" applyFill="1" applyBorder="1" applyAlignment="1">
      <alignment horizontal="center" vertical="center" wrapText="1"/>
    </xf>
    <xf numFmtId="165" fontId="12" fillId="2" borderId="13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2"/>
    </xf>
    <xf numFmtId="0" fontId="15" fillId="0" borderId="9" xfId="2" applyFont="1" applyBorder="1" applyAlignment="1">
      <alignment horizontal="left" vertical="center" wrapText="1" indent="1"/>
    </xf>
    <xf numFmtId="49" fontId="12" fillId="0" borderId="9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2"/>
    </xf>
    <xf numFmtId="165" fontId="12" fillId="2" borderId="26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3"/>
    </xf>
    <xf numFmtId="49" fontId="15" fillId="0" borderId="11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left" vertical="center" wrapText="1" indent="1"/>
    </xf>
    <xf numFmtId="165" fontId="15" fillId="2" borderId="13" xfId="2" applyNumberFormat="1" applyFont="1" applyFill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center" wrapText="1" indent="2"/>
    </xf>
    <xf numFmtId="0" fontId="13" fillId="0" borderId="6" xfId="2" applyFont="1" applyBorder="1" applyAlignment="1">
      <alignment horizontal="center" vertical="center" wrapText="1"/>
    </xf>
    <xf numFmtId="165" fontId="12" fillId="2" borderId="27" xfId="2" applyNumberFormat="1" applyFont="1" applyFill="1" applyBorder="1" applyAlignment="1">
      <alignment horizontal="center" vertical="center" wrapText="1"/>
    </xf>
    <xf numFmtId="165" fontId="12" fillId="2" borderId="28" xfId="2" applyNumberFormat="1" applyFont="1" applyFill="1" applyBorder="1" applyAlignment="1">
      <alignment horizontal="center" vertical="center" wrapText="1"/>
    </xf>
    <xf numFmtId="165" fontId="12" fillId="2" borderId="29" xfId="2" applyNumberFormat="1" applyFont="1" applyFill="1" applyBorder="1" applyAlignment="1">
      <alignment horizontal="center" vertical="center" wrapText="1"/>
    </xf>
    <xf numFmtId="165" fontId="12" fillId="2" borderId="30" xfId="2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1" fillId="0" borderId="0" xfId="0" applyFont="1"/>
    <xf numFmtId="0" fontId="2" fillId="0" borderId="0" xfId="0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0" xfId="2" applyFont="1" applyBorder="1" applyAlignment="1">
      <alignment horizontal="left" wrapText="1"/>
    </xf>
    <xf numFmtId="4" fontId="5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2" xfId="4" applyFont="1" applyBorder="1"/>
    <xf numFmtId="0" fontId="16" fillId="0" borderId="0" xfId="4" applyFont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15" fillId="0" borderId="3" xfId="2" applyNumberFormat="1" applyFont="1" applyBorder="1" applyAlignment="1">
      <alignment horizontal="center" vertical="center" wrapText="1"/>
    </xf>
    <xf numFmtId="49" fontId="12" fillId="0" borderId="16" xfId="2" applyNumberFormat="1" applyFont="1" applyBorder="1" applyAlignment="1">
      <alignment horizontal="center" vertical="center" wrapText="1"/>
    </xf>
    <xf numFmtId="49" fontId="15" fillId="0" borderId="9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1" xfId="0" applyFont="1" applyBorder="1" applyAlignment="1"/>
    <xf numFmtId="0" fontId="5" fillId="0" borderId="32" xfId="0" applyFont="1" applyBorder="1" applyAlignment="1"/>
    <xf numFmtId="164" fontId="5" fillId="0" borderId="32" xfId="0" applyNumberFormat="1" applyFont="1" applyBorder="1" applyAlignment="1"/>
    <xf numFmtId="164" fontId="5" fillId="0" borderId="14" xfId="0" applyNumberFormat="1" applyFont="1" applyBorder="1" applyAlignment="1"/>
    <xf numFmtId="0" fontId="12" fillId="0" borderId="1" xfId="0" applyFont="1" applyBorder="1" applyAlignment="1">
      <alignment horizontal="center"/>
    </xf>
    <xf numFmtId="0" fontId="5" fillId="0" borderId="14" xfId="0" applyFont="1" applyBorder="1"/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wrapText="1"/>
    </xf>
    <xf numFmtId="0" fontId="5" fillId="0" borderId="14" xfId="0" applyFont="1" applyBorder="1" applyAlignment="1"/>
    <xf numFmtId="1" fontId="5" fillId="0" borderId="9" xfId="5" applyNumberFormat="1" applyFont="1" applyBorder="1" applyAlignment="1">
      <alignment horizontal="center" vertical="center" wrapText="1"/>
    </xf>
    <xf numFmtId="1" fontId="5" fillId="0" borderId="15" xfId="5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165" fontId="15" fillId="2" borderId="3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justify" vertical="top" wrapText="1"/>
    </xf>
    <xf numFmtId="49" fontId="5" fillId="0" borderId="10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/>
    </xf>
    <xf numFmtId="164" fontId="1" fillId="2" borderId="34" xfId="0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6" xfId="3" applyNumberFormat="1" applyFont="1" applyBorder="1" applyAlignment="1">
      <alignment horizontal="center" vertical="center" wrapText="1"/>
    </xf>
    <xf numFmtId="0" fontId="1" fillId="0" borderId="31" xfId="2" applyFont="1" applyBorder="1" applyAlignment="1">
      <alignment horizontal="left" vertical="center" wrapText="1"/>
    </xf>
    <xf numFmtId="0" fontId="1" fillId="0" borderId="31" xfId="2" applyFont="1" applyBorder="1" applyAlignment="1">
      <alignment vertical="center" wrapText="1"/>
    </xf>
    <xf numFmtId="0" fontId="1" fillId="0" borderId="14" xfId="2" applyFont="1" applyBorder="1" applyAlignment="1">
      <alignment vertical="center" wrapText="1"/>
    </xf>
    <xf numFmtId="2" fontId="1" fillId="0" borderId="31" xfId="2" applyNumberFormat="1" applyFont="1" applyBorder="1" applyAlignment="1">
      <alignment vertical="center" wrapText="1"/>
    </xf>
    <xf numFmtId="2" fontId="1" fillId="0" borderId="14" xfId="2" applyNumberFormat="1" applyFont="1" applyBorder="1" applyAlignment="1">
      <alignment vertical="center" wrapText="1"/>
    </xf>
    <xf numFmtId="167" fontId="1" fillId="0" borderId="32" xfId="2" applyNumberFormat="1" applyFont="1" applyBorder="1" applyAlignment="1">
      <alignment horizontal="center" vertical="center" wrapText="1"/>
    </xf>
    <xf numFmtId="0" fontId="1" fillId="0" borderId="31" xfId="2" applyFont="1" applyBorder="1" applyAlignment="1"/>
    <xf numFmtId="0" fontId="1" fillId="0" borderId="32" xfId="2" applyFont="1" applyBorder="1" applyAlignment="1"/>
    <xf numFmtId="0" fontId="1" fillId="0" borderId="14" xfId="2" applyFont="1" applyBorder="1" applyAlignment="1"/>
    <xf numFmtId="167" fontId="2" fillId="0" borderId="32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justify" vertical="top" wrapText="1"/>
    </xf>
    <xf numFmtId="0" fontId="5" fillId="0" borderId="7" xfId="3" applyFont="1" applyBorder="1" applyAlignment="1">
      <alignment horizontal="justify" vertical="top" wrapText="1"/>
    </xf>
    <xf numFmtId="0" fontId="5" fillId="2" borderId="8" xfId="3" applyFont="1" applyFill="1" applyBorder="1" applyAlignment="1">
      <alignment horizontal="justify" vertical="top" wrapText="1"/>
    </xf>
    <xf numFmtId="0" fontId="5" fillId="0" borderId="11" xfId="3" applyFont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4" fontId="5" fillId="0" borderId="4" xfId="3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" fontId="5" fillId="0" borderId="32" xfId="5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0" xfId="5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4" applyFont="1" applyAlignment="1">
      <alignment horizontal="center"/>
    </xf>
    <xf numFmtId="0" fontId="11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" fillId="0" borderId="12" xfId="2" applyFont="1" applyBorder="1" applyAlignment="1">
      <alignment horizontal="left" vertical="center" wrapText="1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32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164" fontId="5" fillId="0" borderId="31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/>
    </xf>
    <xf numFmtId="0" fontId="1" fillId="0" borderId="31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" fillId="0" borderId="33" xfId="2" applyFont="1" applyBorder="1" applyAlignment="1">
      <alignment horizontal="left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1" fillId="0" borderId="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</cellXfs>
  <cellStyles count="6">
    <cellStyle name="Обычный" xfId="0" builtinId="0"/>
    <cellStyle name="Обычный 2" xfId="1"/>
    <cellStyle name="Обычный 2_ООО Тепловая компания (печора)" xfId="2"/>
    <cellStyle name="Обычный 5" xfId="3"/>
    <cellStyle name="Обычный_PP_PitWater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61;\&#1050;&#1054;&#1052;&#1052;&#1059;&#1053;&#1040;&#1051;&#1068;&#1053;&#1067;&#1045;%20&#1059;&#1057;&#1051;&#1059;&#1043;&#1048;%20&#1085;&#1072;%202020%20&#1075;&#1086;&#1076;\&#1042;&#1057;%20&#1057;&#1042;&#1058;\&#1086;&#1090;%20&#1056;&#1054;\&#1043;&#1091;&#1076;&#1099;&#1084;%202020%20&#1075;&#1086;&#1076;%20%20&#1087;&#1088;&#1077;&#1092;&#1077;&#1088;&#1077;&#1085;&#1094;&#1080;&#1103;%202%20&#1087;&#1086;&#1083;&#1091;&#1075;&#1086;&#1076;&#1080;&#1077;%20&#1050;&#1086;&#1084;&#1080;&#1090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 р 1"/>
      <sheetName val="ПП р2"/>
      <sheetName val="ПП р3"/>
      <sheetName val="ПП р4"/>
      <sheetName val="ПП р5"/>
      <sheetName val="расчет"/>
      <sheetName val="мат"/>
      <sheetName val="ФОТ"/>
      <sheetName val="ТЭ"/>
      <sheetName val="ЭЭ"/>
      <sheetName val="Общехоз-ые"/>
      <sheetName val="Цеховые"/>
      <sheetName val="Админ"/>
      <sheetName val="ВН"/>
      <sheetName val="Амортизация"/>
      <sheetName val="АТТ"/>
      <sheetName val="Лаборат анализы"/>
      <sheetName val="Связь"/>
      <sheetName val="аренда земли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E10">
            <v>978.49037059199986</v>
          </cell>
        </row>
      </sheetData>
      <sheetData sheetId="7">
        <row r="13">
          <cell r="AA13">
            <v>2743.7705999999998</v>
          </cell>
        </row>
      </sheetData>
      <sheetData sheetId="8">
        <row r="37">
          <cell r="K37">
            <v>19811.839244904</v>
          </cell>
        </row>
      </sheetData>
      <sheetData sheetId="9">
        <row r="25">
          <cell r="N25">
            <v>1019.252</v>
          </cell>
        </row>
      </sheetData>
      <sheetData sheetId="10"/>
      <sheetData sheetId="11"/>
      <sheetData sheetId="12"/>
      <sheetData sheetId="13">
        <row r="13">
          <cell r="D13">
            <v>29.003524200000001</v>
          </cell>
        </row>
      </sheetData>
      <sheetData sheetId="14"/>
      <sheetData sheetId="15">
        <row r="40">
          <cell r="B40">
            <v>206.9</v>
          </cell>
        </row>
      </sheetData>
      <sheetData sheetId="16">
        <row r="36">
          <cell r="N36">
            <v>210.21719999999999</v>
          </cell>
        </row>
      </sheetData>
      <sheetData sheetId="17">
        <row r="11">
          <cell r="G11">
            <v>46080</v>
          </cell>
        </row>
      </sheetData>
      <sheetData sheetId="18">
        <row r="14">
          <cell r="C14">
            <v>459.67122000000001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Normal="100" workbookViewId="0">
      <selection activeCell="A12" sqref="A12"/>
    </sheetView>
  </sheetViews>
  <sheetFormatPr defaultColWidth="9.140625" defaultRowHeight="15.75" x14ac:dyDescent="0.25"/>
  <cols>
    <col min="1" max="1" width="51.28515625" style="22" customWidth="1"/>
    <col min="2" max="2" width="61.85546875" style="22" customWidth="1"/>
    <col min="3" max="3" width="7" style="22" customWidth="1"/>
    <col min="4" max="4" width="6.7109375" style="22" customWidth="1"/>
    <col min="5" max="16384" width="9.140625" style="22"/>
  </cols>
  <sheetData>
    <row r="1" spans="1:2" s="19" customFormat="1" ht="18.75" x14ac:dyDescent="0.3">
      <c r="A1" s="191" t="s">
        <v>41</v>
      </c>
      <c r="B1" s="191"/>
    </row>
    <row r="2" spans="1:2" s="19" customFormat="1" ht="36.75" customHeight="1" x14ac:dyDescent="0.3">
      <c r="A2" s="192" t="s">
        <v>114</v>
      </c>
      <c r="B2" s="192"/>
    </row>
    <row r="3" spans="1:2" s="19" customFormat="1" ht="18.75" x14ac:dyDescent="0.3">
      <c r="A3" s="193"/>
      <c r="B3" s="194"/>
    </row>
    <row r="4" spans="1:2" s="19" customFormat="1" ht="18.75" x14ac:dyDescent="0.3">
      <c r="A4" s="195" t="s">
        <v>33</v>
      </c>
      <c r="B4" s="195"/>
    </row>
    <row r="5" spans="1:2" ht="33.75" customHeight="1" x14ac:dyDescent="0.25">
      <c r="A5" s="20" t="s">
        <v>34</v>
      </c>
      <c r="B5" s="21" t="s">
        <v>31</v>
      </c>
    </row>
    <row r="6" spans="1:2" ht="43.5" customHeight="1" x14ac:dyDescent="0.25">
      <c r="A6" s="20" t="s">
        <v>35</v>
      </c>
      <c r="B6" s="21" t="s">
        <v>40</v>
      </c>
    </row>
    <row r="7" spans="1:2" ht="45.75" customHeight="1" x14ac:dyDescent="0.25">
      <c r="A7" s="20" t="s">
        <v>36</v>
      </c>
      <c r="B7" s="21" t="s">
        <v>37</v>
      </c>
    </row>
    <row r="8" spans="1:2" ht="36.75" customHeight="1" x14ac:dyDescent="0.25">
      <c r="A8" s="20" t="s">
        <v>38</v>
      </c>
      <c r="B8" s="21" t="s">
        <v>39</v>
      </c>
    </row>
    <row r="9" spans="1:2" s="25" customFormat="1" x14ac:dyDescent="0.25">
      <c r="A9" s="23"/>
      <c r="B9" s="24"/>
    </row>
    <row r="12" spans="1:2" x14ac:dyDescent="0.25">
      <c r="A12" s="117" t="s">
        <v>128</v>
      </c>
      <c r="B12" s="118" t="s">
        <v>97</v>
      </c>
    </row>
    <row r="13" spans="1:2" x14ac:dyDescent="0.25">
      <c r="A13" s="119" t="s">
        <v>98</v>
      </c>
      <c r="B13" s="120" t="s">
        <v>99</v>
      </c>
    </row>
    <row r="20" spans="1:3" x14ac:dyDescent="0.25">
      <c r="C20" s="26"/>
    </row>
    <row r="22" spans="1:3" x14ac:dyDescent="0.25">
      <c r="C22" s="27"/>
    </row>
    <row r="25" spans="1:3" s="25" customFormat="1" x14ac:dyDescent="0.25">
      <c r="A25" s="22"/>
      <c r="B25" s="22"/>
      <c r="C25" s="22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9" zoomScaleNormal="100" workbookViewId="0">
      <selection activeCell="K21" sqref="K21"/>
    </sheetView>
  </sheetViews>
  <sheetFormatPr defaultColWidth="9.140625" defaultRowHeight="12.75" x14ac:dyDescent="0.2"/>
  <cols>
    <col min="1" max="1" width="6.7109375" style="96" customWidth="1"/>
    <col min="2" max="2" width="41" style="96" customWidth="1"/>
    <col min="3" max="3" width="10.7109375" style="96" customWidth="1"/>
    <col min="4" max="4" width="14.42578125" style="96" customWidth="1"/>
    <col min="5" max="6" width="12.140625" style="96" customWidth="1"/>
    <col min="7" max="7" width="12.7109375" style="96" customWidth="1"/>
    <col min="8" max="16384" width="9.140625" style="96"/>
  </cols>
  <sheetData>
    <row r="1" spans="1:7" s="28" customFormat="1" ht="19.5" customHeight="1" x14ac:dyDescent="0.3">
      <c r="A1" s="199" t="s">
        <v>42</v>
      </c>
      <c r="B1" s="199"/>
      <c r="C1" s="199"/>
      <c r="D1" s="200"/>
      <c r="E1" s="200"/>
      <c r="F1" s="200"/>
      <c r="G1" s="200"/>
    </row>
    <row r="2" spans="1:7" s="28" customFormat="1" ht="19.5" customHeight="1" x14ac:dyDescent="0.3">
      <c r="A2" s="201" t="s">
        <v>43</v>
      </c>
      <c r="B2" s="201" t="s">
        <v>29</v>
      </c>
      <c r="C2" s="201" t="s">
        <v>11</v>
      </c>
      <c r="D2" s="196" t="s">
        <v>27</v>
      </c>
      <c r="E2" s="197"/>
      <c r="F2" s="197"/>
      <c r="G2" s="198"/>
    </row>
    <row r="3" spans="1:7" s="29" customFormat="1" ht="15" customHeight="1" x14ac:dyDescent="0.2">
      <c r="A3" s="202"/>
      <c r="B3" s="202"/>
      <c r="C3" s="202"/>
      <c r="D3" s="204" t="s">
        <v>108</v>
      </c>
      <c r="E3" s="205"/>
      <c r="F3" s="205"/>
      <c r="G3" s="206"/>
    </row>
    <row r="4" spans="1:7" s="29" customFormat="1" ht="15" customHeight="1" x14ac:dyDescent="0.2">
      <c r="A4" s="202"/>
      <c r="B4" s="202"/>
      <c r="C4" s="202"/>
      <c r="D4" s="207" t="s">
        <v>115</v>
      </c>
      <c r="E4" s="209" t="s">
        <v>45</v>
      </c>
      <c r="F4" s="210"/>
      <c r="G4" s="211"/>
    </row>
    <row r="5" spans="1:7" s="31" customFormat="1" ht="57.95" customHeight="1" x14ac:dyDescent="0.2">
      <c r="A5" s="203"/>
      <c r="B5" s="203"/>
      <c r="C5" s="203"/>
      <c r="D5" s="208"/>
      <c r="E5" s="30" t="s">
        <v>46</v>
      </c>
      <c r="F5" s="30" t="s">
        <v>47</v>
      </c>
      <c r="G5" s="30" t="s">
        <v>48</v>
      </c>
    </row>
    <row r="6" spans="1:7" s="31" customFormat="1" ht="15" x14ac:dyDescent="0.2">
      <c r="A6" s="100">
        <v>1</v>
      </c>
      <c r="B6" s="100">
        <v>2</v>
      </c>
      <c r="C6" s="100">
        <f t="shared" ref="C6:G6" si="0">B6+1</f>
        <v>3</v>
      </c>
      <c r="D6" s="100">
        <f t="shared" si="0"/>
        <v>4</v>
      </c>
      <c r="E6" s="140">
        <f t="shared" si="0"/>
        <v>5</v>
      </c>
      <c r="F6" s="140">
        <f t="shared" si="0"/>
        <v>6</v>
      </c>
      <c r="G6" s="140">
        <f t="shared" si="0"/>
        <v>7</v>
      </c>
    </row>
    <row r="7" spans="1:7" s="31" customFormat="1" ht="28.5" x14ac:dyDescent="0.2">
      <c r="A7" s="121" t="s">
        <v>4</v>
      </c>
      <c r="B7" s="32" t="s">
        <v>49</v>
      </c>
      <c r="C7" s="33" t="s">
        <v>28</v>
      </c>
      <c r="D7" s="34">
        <f>D8+D9</f>
        <v>112018.60355191257</v>
      </c>
      <c r="E7" s="34">
        <f t="shared" ref="E7:G7" si="1">E8+E9</f>
        <v>19403</v>
      </c>
      <c r="F7" s="34">
        <f t="shared" si="1"/>
        <v>85562</v>
      </c>
      <c r="G7" s="145">
        <f t="shared" si="1"/>
        <v>104965</v>
      </c>
    </row>
    <row r="8" spans="1:7" s="31" customFormat="1" ht="15" x14ac:dyDescent="0.2">
      <c r="A8" s="35" t="s">
        <v>13</v>
      </c>
      <c r="B8" s="36" t="s">
        <v>50</v>
      </c>
      <c r="C8" s="37" t="s">
        <v>28</v>
      </c>
      <c r="D8" s="38"/>
      <c r="E8" s="39"/>
      <c r="F8" s="40"/>
      <c r="G8" s="41"/>
    </row>
    <row r="9" spans="1:7" s="31" customFormat="1" ht="15" x14ac:dyDescent="0.2">
      <c r="A9" s="66" t="s">
        <v>14</v>
      </c>
      <c r="B9" s="42" t="s">
        <v>51</v>
      </c>
      <c r="C9" s="43" t="s">
        <v>28</v>
      </c>
      <c r="D9" s="38">
        <v>112018.60355191257</v>
      </c>
      <c r="E9" s="38">
        <v>19403</v>
      </c>
      <c r="F9" s="44">
        <v>85562</v>
      </c>
      <c r="G9" s="45">
        <f>E9+F9</f>
        <v>104965</v>
      </c>
    </row>
    <row r="10" spans="1:7" s="31" customFormat="1" ht="35.25" customHeight="1" x14ac:dyDescent="0.2">
      <c r="A10" s="67" t="s">
        <v>5</v>
      </c>
      <c r="B10" s="46" t="s">
        <v>52</v>
      </c>
      <c r="C10" s="43" t="s">
        <v>28</v>
      </c>
      <c r="D10" s="47"/>
      <c r="E10" s="47"/>
      <c r="F10" s="48"/>
      <c r="G10" s="49"/>
    </row>
    <row r="11" spans="1:7" s="31" customFormat="1" ht="18.75" customHeight="1" x14ac:dyDescent="0.2">
      <c r="A11" s="66" t="s">
        <v>6</v>
      </c>
      <c r="B11" s="50" t="s">
        <v>53</v>
      </c>
      <c r="C11" s="43" t="s">
        <v>28</v>
      </c>
      <c r="D11" s="38"/>
      <c r="E11" s="38"/>
      <c r="F11" s="44"/>
      <c r="G11" s="45"/>
    </row>
    <row r="12" spans="1:7" s="31" customFormat="1" ht="15" x14ac:dyDescent="0.2">
      <c r="A12" s="66" t="s">
        <v>7</v>
      </c>
      <c r="B12" s="50" t="s">
        <v>54</v>
      </c>
      <c r="C12" s="43" t="s">
        <v>28</v>
      </c>
      <c r="D12" s="38">
        <f t="shared" ref="D12:G12" si="2">D7+D10-D11</f>
        <v>112018.60355191257</v>
      </c>
      <c r="E12" s="47">
        <f t="shared" si="2"/>
        <v>19403</v>
      </c>
      <c r="F12" s="48">
        <f t="shared" si="2"/>
        <v>85562</v>
      </c>
      <c r="G12" s="51">
        <f t="shared" si="2"/>
        <v>104965</v>
      </c>
    </row>
    <row r="13" spans="1:7" s="31" customFormat="1" ht="15" x14ac:dyDescent="0.2">
      <c r="A13" s="66" t="s">
        <v>8</v>
      </c>
      <c r="B13" s="50" t="s">
        <v>55</v>
      </c>
      <c r="C13" s="43" t="s">
        <v>28</v>
      </c>
      <c r="D13" s="38">
        <f t="shared" ref="D13:G13" si="3">D14+D15</f>
        <v>0</v>
      </c>
      <c r="E13" s="38">
        <f t="shared" si="3"/>
        <v>0</v>
      </c>
      <c r="F13" s="44">
        <f t="shared" si="3"/>
        <v>0</v>
      </c>
      <c r="G13" s="45">
        <f t="shared" si="3"/>
        <v>0</v>
      </c>
    </row>
    <row r="14" spans="1:7" s="31" customFormat="1" ht="18" customHeight="1" x14ac:dyDescent="0.2">
      <c r="A14" s="122" t="s">
        <v>56</v>
      </c>
      <c r="B14" s="52" t="s">
        <v>57</v>
      </c>
      <c r="C14" s="53" t="s">
        <v>28</v>
      </c>
      <c r="D14" s="38"/>
      <c r="E14" s="54"/>
      <c r="F14" s="55"/>
      <c r="G14" s="45"/>
    </row>
    <row r="15" spans="1:7" s="31" customFormat="1" ht="18" customHeight="1" x14ac:dyDescent="0.2">
      <c r="A15" s="64" t="s">
        <v>58</v>
      </c>
      <c r="B15" s="52" t="s">
        <v>59</v>
      </c>
      <c r="C15" s="43" t="s">
        <v>28</v>
      </c>
      <c r="D15" s="56"/>
      <c r="E15" s="38"/>
      <c r="F15" s="44"/>
      <c r="G15" s="45"/>
    </row>
    <row r="16" spans="1:7" s="62" customFormat="1" ht="31.5" customHeight="1" x14ac:dyDescent="0.2">
      <c r="A16" s="57" t="s">
        <v>9</v>
      </c>
      <c r="B16" s="58" t="s">
        <v>60</v>
      </c>
      <c r="C16" s="59" t="s">
        <v>28</v>
      </c>
      <c r="D16" s="47">
        <f t="shared" ref="D16:G16" si="4">D12-D13</f>
        <v>112018.60355191257</v>
      </c>
      <c r="E16" s="60">
        <f t="shared" si="4"/>
        <v>19403</v>
      </c>
      <c r="F16" s="61">
        <f t="shared" si="4"/>
        <v>85562</v>
      </c>
      <c r="G16" s="49">
        <f t="shared" si="4"/>
        <v>104965</v>
      </c>
    </row>
    <row r="17" spans="1:7" s="31" customFormat="1" ht="18.75" customHeight="1" x14ac:dyDescent="0.2">
      <c r="A17" s="63" t="s">
        <v>61</v>
      </c>
      <c r="B17" s="50" t="s">
        <v>62</v>
      </c>
      <c r="C17" s="43" t="s">
        <v>28</v>
      </c>
      <c r="D17" s="38">
        <f t="shared" ref="D17:G17" si="5">D18+D19+D20</f>
        <v>0</v>
      </c>
      <c r="E17" s="38">
        <f t="shared" si="5"/>
        <v>0</v>
      </c>
      <c r="F17" s="44">
        <f t="shared" si="5"/>
        <v>0</v>
      </c>
      <c r="G17" s="41">
        <f t="shared" si="5"/>
        <v>0</v>
      </c>
    </row>
    <row r="18" spans="1:7" s="31" customFormat="1" ht="18" customHeight="1" x14ac:dyDescent="0.2">
      <c r="A18" s="64" t="s">
        <v>63</v>
      </c>
      <c r="B18" s="65" t="s">
        <v>64</v>
      </c>
      <c r="C18" s="53" t="s">
        <v>28</v>
      </c>
      <c r="D18" s="38"/>
      <c r="E18" s="54"/>
      <c r="F18" s="55"/>
      <c r="G18" s="45"/>
    </row>
    <row r="19" spans="1:7" s="31" customFormat="1" ht="15" x14ac:dyDescent="0.2">
      <c r="A19" s="66" t="s">
        <v>65</v>
      </c>
      <c r="B19" s="52" t="s">
        <v>66</v>
      </c>
      <c r="C19" s="43" t="s">
        <v>28</v>
      </c>
      <c r="D19" s="38">
        <v>0</v>
      </c>
      <c r="E19" s="38"/>
      <c r="F19" s="44"/>
      <c r="G19" s="41"/>
    </row>
    <row r="20" spans="1:7" s="31" customFormat="1" ht="15" x14ac:dyDescent="0.2">
      <c r="A20" s="66" t="s">
        <v>67</v>
      </c>
      <c r="B20" s="52" t="s">
        <v>68</v>
      </c>
      <c r="C20" s="43" t="s">
        <v>28</v>
      </c>
      <c r="D20" s="38">
        <v>0</v>
      </c>
      <c r="E20" s="38"/>
      <c r="F20" s="44"/>
      <c r="G20" s="45"/>
    </row>
    <row r="21" spans="1:7" s="31" customFormat="1" ht="14.25" x14ac:dyDescent="0.2">
      <c r="A21" s="67" t="s">
        <v>32</v>
      </c>
      <c r="B21" s="46" t="s">
        <v>69</v>
      </c>
      <c r="C21" s="43" t="s">
        <v>28</v>
      </c>
      <c r="D21" s="47">
        <f t="shared" ref="D21:G21" si="6">D16-D17</f>
        <v>112018.60355191257</v>
      </c>
      <c r="E21" s="68">
        <f t="shared" si="6"/>
        <v>19403</v>
      </c>
      <c r="F21" s="69">
        <f t="shared" si="6"/>
        <v>85562</v>
      </c>
      <c r="G21" s="70">
        <f t="shared" si="6"/>
        <v>104965</v>
      </c>
    </row>
    <row r="22" spans="1:7" s="31" customFormat="1" ht="15" x14ac:dyDescent="0.2">
      <c r="A22" s="67"/>
      <c r="B22" s="71" t="s">
        <v>70</v>
      </c>
      <c r="C22" s="43"/>
      <c r="D22" s="38">
        <f t="shared" ref="D22:G22" si="7">D23+D30+D33</f>
        <v>112018.60355191257</v>
      </c>
      <c r="E22" s="72">
        <f t="shared" si="7"/>
        <v>19403</v>
      </c>
      <c r="F22" s="73">
        <f t="shared" si="7"/>
        <v>85562</v>
      </c>
      <c r="G22" s="74">
        <f t="shared" si="7"/>
        <v>104965</v>
      </c>
    </row>
    <row r="23" spans="1:7" s="62" customFormat="1" ht="14.25" x14ac:dyDescent="0.2">
      <c r="A23" s="123" t="s">
        <v>71</v>
      </c>
      <c r="B23" s="75" t="s">
        <v>72</v>
      </c>
      <c r="C23" s="76" t="s">
        <v>28</v>
      </c>
      <c r="D23" s="47">
        <f t="shared" ref="D23:G23" si="8">D24+D27</f>
        <v>0</v>
      </c>
      <c r="E23" s="77">
        <f t="shared" si="8"/>
        <v>0</v>
      </c>
      <c r="F23" s="78">
        <f t="shared" si="8"/>
        <v>0</v>
      </c>
      <c r="G23" s="49">
        <f t="shared" si="8"/>
        <v>0</v>
      </c>
    </row>
    <row r="24" spans="1:7" s="31" customFormat="1" ht="15.75" customHeight="1" x14ac:dyDescent="0.2">
      <c r="A24" s="66"/>
      <c r="B24" s="52" t="s">
        <v>73</v>
      </c>
      <c r="C24" s="43" t="s">
        <v>28</v>
      </c>
      <c r="D24" s="38"/>
      <c r="E24" s="38">
        <f>E25+E26</f>
        <v>0</v>
      </c>
      <c r="F24" s="44">
        <f>F25+F26</f>
        <v>0</v>
      </c>
      <c r="G24" s="79">
        <f>G25+G26</f>
        <v>0</v>
      </c>
    </row>
    <row r="25" spans="1:7" s="31" customFormat="1" ht="15" x14ac:dyDescent="0.2">
      <c r="A25" s="35"/>
      <c r="B25" s="80" t="s">
        <v>74</v>
      </c>
      <c r="C25" s="37" t="s">
        <v>28</v>
      </c>
      <c r="D25" s="38"/>
      <c r="E25" s="39"/>
      <c r="F25" s="40"/>
      <c r="G25" s="79"/>
    </row>
    <row r="26" spans="1:7" s="31" customFormat="1" ht="15" x14ac:dyDescent="0.2">
      <c r="A26" s="66"/>
      <c r="B26" s="42" t="s">
        <v>75</v>
      </c>
      <c r="C26" s="43" t="s">
        <v>28</v>
      </c>
      <c r="D26" s="38"/>
      <c r="E26" s="38"/>
      <c r="F26" s="44"/>
      <c r="G26" s="41"/>
    </row>
    <row r="27" spans="1:7" s="31" customFormat="1" ht="15" x14ac:dyDescent="0.2">
      <c r="A27" s="66" t="s">
        <v>76</v>
      </c>
      <c r="B27" s="52" t="s">
        <v>77</v>
      </c>
      <c r="C27" s="43" t="s">
        <v>28</v>
      </c>
      <c r="D27" s="38"/>
      <c r="E27" s="38"/>
      <c r="F27" s="44"/>
      <c r="G27" s="45"/>
    </row>
    <row r="28" spans="1:7" s="31" customFormat="1" ht="15" x14ac:dyDescent="0.2">
      <c r="A28" s="66"/>
      <c r="B28" s="42" t="s">
        <v>74</v>
      </c>
      <c r="C28" s="43" t="s">
        <v>28</v>
      </c>
      <c r="D28" s="38"/>
      <c r="E28" s="38"/>
      <c r="F28" s="44"/>
      <c r="G28" s="41"/>
    </row>
    <row r="29" spans="1:7" s="31" customFormat="1" ht="15" x14ac:dyDescent="0.2">
      <c r="A29" s="66"/>
      <c r="B29" s="42" t="s">
        <v>75</v>
      </c>
      <c r="C29" s="43" t="s">
        <v>28</v>
      </c>
      <c r="D29" s="38"/>
      <c r="E29" s="38"/>
      <c r="F29" s="44"/>
      <c r="G29" s="45"/>
    </row>
    <row r="30" spans="1:7" s="62" customFormat="1" ht="14.25" x14ac:dyDescent="0.2">
      <c r="A30" s="123" t="s">
        <v>78</v>
      </c>
      <c r="B30" s="81" t="s">
        <v>79</v>
      </c>
      <c r="C30" s="76" t="s">
        <v>28</v>
      </c>
      <c r="D30" s="47">
        <f t="shared" ref="D30:G30" si="9">D31+D32</f>
        <v>0</v>
      </c>
      <c r="E30" s="77">
        <f t="shared" si="9"/>
        <v>0</v>
      </c>
      <c r="F30" s="78">
        <f t="shared" si="9"/>
        <v>0</v>
      </c>
      <c r="G30" s="49">
        <f t="shared" si="9"/>
        <v>0</v>
      </c>
    </row>
    <row r="31" spans="1:7" s="31" customFormat="1" ht="15" x14ac:dyDescent="0.2">
      <c r="A31" s="82"/>
      <c r="B31" s="83" t="s">
        <v>74</v>
      </c>
      <c r="C31" s="53" t="s">
        <v>28</v>
      </c>
      <c r="D31" s="38"/>
      <c r="E31" s="54"/>
      <c r="F31" s="55"/>
      <c r="G31" s="84"/>
    </row>
    <row r="32" spans="1:7" s="31" customFormat="1" ht="15" x14ac:dyDescent="0.2">
      <c r="A32" s="66"/>
      <c r="B32" s="85" t="s">
        <v>80</v>
      </c>
      <c r="C32" s="43" t="s">
        <v>28</v>
      </c>
      <c r="D32" s="38"/>
      <c r="E32" s="38"/>
      <c r="F32" s="44"/>
      <c r="G32" s="45"/>
    </row>
    <row r="33" spans="1:7" s="62" customFormat="1" ht="14.25" x14ac:dyDescent="0.2">
      <c r="A33" s="86" t="s">
        <v>81</v>
      </c>
      <c r="B33" s="87" t="s">
        <v>0</v>
      </c>
      <c r="C33" s="59" t="s">
        <v>28</v>
      </c>
      <c r="D33" s="47">
        <f t="shared" ref="D33:G33" si="10">D34+D35</f>
        <v>112018.60355191257</v>
      </c>
      <c r="E33" s="60">
        <f t="shared" si="10"/>
        <v>19403</v>
      </c>
      <c r="F33" s="61">
        <f t="shared" si="10"/>
        <v>85562</v>
      </c>
      <c r="G33" s="88">
        <f t="shared" si="10"/>
        <v>104965</v>
      </c>
    </row>
    <row r="34" spans="1:7" s="31" customFormat="1" ht="15" x14ac:dyDescent="0.2">
      <c r="A34" s="66"/>
      <c r="B34" s="42" t="s">
        <v>74</v>
      </c>
      <c r="C34" s="43" t="s">
        <v>28</v>
      </c>
      <c r="D34" s="38">
        <v>112018.60355191257</v>
      </c>
      <c r="E34" s="38">
        <v>19403</v>
      </c>
      <c r="F34" s="44">
        <v>85562</v>
      </c>
      <c r="G34" s="45">
        <f>E34+F34</f>
        <v>104965</v>
      </c>
    </row>
    <row r="35" spans="1:7" s="31" customFormat="1" ht="15" x14ac:dyDescent="0.2">
      <c r="A35" s="89"/>
      <c r="B35" s="90" t="s">
        <v>82</v>
      </c>
      <c r="C35" s="91" t="s">
        <v>28</v>
      </c>
      <c r="D35" s="92"/>
      <c r="E35" s="93"/>
      <c r="F35" s="94"/>
      <c r="G35" s="95"/>
    </row>
    <row r="36" spans="1:7" ht="5.25" customHeight="1" x14ac:dyDescent="0.2"/>
    <row r="37" spans="1:7" ht="15.75" x14ac:dyDescent="0.25">
      <c r="A37" s="98"/>
      <c r="B37" s="98"/>
      <c r="C37" s="98"/>
      <c r="D37" s="98"/>
      <c r="E37" s="98"/>
      <c r="F37" s="98"/>
      <c r="G37" s="98"/>
    </row>
    <row r="38" spans="1:7" ht="15.75" x14ac:dyDescent="0.25">
      <c r="A38" s="98"/>
      <c r="B38" s="98"/>
      <c r="C38" s="98"/>
      <c r="D38" s="98"/>
      <c r="E38" s="98"/>
      <c r="F38" s="98"/>
      <c r="G38" s="98"/>
    </row>
    <row r="39" spans="1:7" ht="15.75" x14ac:dyDescent="0.25">
      <c r="A39" s="98"/>
      <c r="B39" s="98"/>
      <c r="C39" s="98"/>
      <c r="D39" s="98"/>
      <c r="E39" s="98"/>
      <c r="F39" s="98"/>
      <c r="G39" s="98"/>
    </row>
  </sheetData>
  <mergeCells count="8">
    <mergeCell ref="D2:G2"/>
    <mergeCell ref="A1:G1"/>
    <mergeCell ref="A2:A5"/>
    <mergeCell ref="B2:B5"/>
    <mergeCell ref="C2:C5"/>
    <mergeCell ref="D3:G3"/>
    <mergeCell ref="D4:D5"/>
    <mergeCell ref="E4:G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" zoomScaleNormal="100" workbookViewId="0">
      <selection activeCell="P10" sqref="P10"/>
    </sheetView>
  </sheetViews>
  <sheetFormatPr defaultColWidth="9.140625" defaultRowHeight="15.75" x14ac:dyDescent="0.25"/>
  <cols>
    <col min="1" max="1" width="3.7109375" style="104" hidden="1" customWidth="1"/>
    <col min="2" max="2" width="7.42578125" style="104" customWidth="1"/>
    <col min="3" max="3" width="36.7109375" style="104" customWidth="1"/>
    <col min="4" max="4" width="16.42578125" style="104" customWidth="1"/>
    <col min="5" max="7" width="12.42578125" style="104" customWidth="1"/>
    <col min="8" max="8" width="45.42578125" style="104" customWidth="1"/>
    <col min="9" max="9" width="16.85546875" style="104" customWidth="1"/>
    <col min="10" max="12" width="10.7109375" style="104" customWidth="1"/>
    <col min="13" max="13" width="17.140625" style="104" customWidth="1"/>
    <col min="14" max="14" width="25.5703125" style="104" customWidth="1"/>
    <col min="15" max="16384" width="9.140625" style="104"/>
  </cols>
  <sheetData>
    <row r="1" spans="2:14" ht="38.25" customHeight="1" x14ac:dyDescent="0.25">
      <c r="B1" s="213" t="s">
        <v>119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2:14" ht="16.5" customHeight="1" x14ac:dyDescent="0.25">
      <c r="B2" s="105"/>
      <c r="C2" s="105"/>
      <c r="D2" s="105"/>
      <c r="E2" s="105"/>
      <c r="F2" s="106"/>
      <c r="G2" s="106"/>
      <c r="H2" s="106"/>
    </row>
    <row r="3" spans="2:14" x14ac:dyDescent="0.25">
      <c r="B3" s="226" t="s">
        <v>118</v>
      </c>
      <c r="C3" s="226"/>
      <c r="D3" s="226"/>
      <c r="E3" s="226"/>
      <c r="F3" s="226"/>
      <c r="G3" s="226"/>
    </row>
    <row r="4" spans="2:14" x14ac:dyDescent="0.25">
      <c r="B4" s="220" t="s">
        <v>84</v>
      </c>
      <c r="C4" s="222" t="s">
        <v>85</v>
      </c>
      <c r="D4" s="223"/>
      <c r="E4" s="223"/>
      <c r="F4" s="223"/>
      <c r="G4" s="224"/>
      <c r="H4" s="222" t="s">
        <v>86</v>
      </c>
      <c r="I4" s="223"/>
      <c r="J4" s="223"/>
      <c r="K4" s="223"/>
      <c r="L4" s="224"/>
      <c r="M4" s="212" t="s">
        <v>103</v>
      </c>
      <c r="N4" s="212" t="s">
        <v>104</v>
      </c>
    </row>
    <row r="5" spans="2:14" ht="72" customHeight="1" x14ac:dyDescent="0.25">
      <c r="B5" s="221"/>
      <c r="C5" s="99" t="s">
        <v>87</v>
      </c>
      <c r="D5" s="99" t="s">
        <v>88</v>
      </c>
      <c r="E5" s="228" t="s">
        <v>89</v>
      </c>
      <c r="F5" s="229"/>
      <c r="G5" s="230"/>
      <c r="H5" s="99" t="s">
        <v>87</v>
      </c>
      <c r="I5" s="99" t="s">
        <v>88</v>
      </c>
      <c r="J5" s="212" t="s">
        <v>90</v>
      </c>
      <c r="K5" s="212"/>
      <c r="L5" s="212"/>
      <c r="M5" s="212"/>
      <c r="N5" s="212"/>
    </row>
    <row r="6" spans="2:14" x14ac:dyDescent="0.25">
      <c r="B6" s="99">
        <v>1</v>
      </c>
      <c r="C6" s="99">
        <v>2</v>
      </c>
      <c r="D6" s="99">
        <v>3</v>
      </c>
      <c r="E6" s="228">
        <v>4</v>
      </c>
      <c r="F6" s="229"/>
      <c r="G6" s="230"/>
      <c r="H6" s="99">
        <v>5</v>
      </c>
      <c r="I6" s="99">
        <f>H6+1</f>
        <v>6</v>
      </c>
      <c r="J6" s="228">
        <f>I6+1</f>
        <v>7</v>
      </c>
      <c r="K6" s="229"/>
      <c r="L6" s="230"/>
      <c r="M6" s="129">
        <v>8</v>
      </c>
      <c r="N6" s="129">
        <v>9</v>
      </c>
    </row>
    <row r="7" spans="2:14" ht="19.5" hidden="1" customHeight="1" x14ac:dyDescent="0.25">
      <c r="B7" s="111" t="s">
        <v>4</v>
      </c>
      <c r="C7" s="112"/>
      <c r="D7" s="111"/>
      <c r="E7" s="228"/>
      <c r="F7" s="229"/>
      <c r="G7" s="230"/>
      <c r="H7" s="124" t="s">
        <v>100</v>
      </c>
      <c r="I7" s="217" t="s">
        <v>17</v>
      </c>
      <c r="J7" s="214">
        <f>152.678</f>
        <v>152.678</v>
      </c>
      <c r="K7" s="215"/>
      <c r="L7" s="216"/>
      <c r="M7" s="132">
        <v>152.678</v>
      </c>
      <c r="N7" s="131"/>
    </row>
    <row r="8" spans="2:14" ht="32.25" hidden="1" customHeight="1" x14ac:dyDescent="0.25">
      <c r="B8" s="111" t="s">
        <v>5</v>
      </c>
      <c r="C8" s="112"/>
      <c r="D8" s="111"/>
      <c r="E8" s="228"/>
      <c r="F8" s="229"/>
      <c r="G8" s="230"/>
      <c r="H8" s="124" t="s">
        <v>101</v>
      </c>
      <c r="I8" s="218"/>
      <c r="J8" s="214">
        <f>2833.892</f>
        <v>2833.8919999999998</v>
      </c>
      <c r="K8" s="215"/>
      <c r="L8" s="216"/>
      <c r="M8" s="132">
        <v>2833.8919999999998</v>
      </c>
      <c r="N8" s="131"/>
    </row>
    <row r="9" spans="2:14" ht="32.25" hidden="1" customHeight="1" x14ac:dyDescent="0.25">
      <c r="B9" s="111" t="s">
        <v>6</v>
      </c>
      <c r="C9" s="112"/>
      <c r="D9" s="111"/>
      <c r="E9" s="101"/>
      <c r="F9" s="103"/>
      <c r="G9" s="102"/>
      <c r="H9" s="124" t="s">
        <v>102</v>
      </c>
      <c r="I9" s="219"/>
      <c r="J9" s="214">
        <f>252.801</f>
        <v>252.80099999999999</v>
      </c>
      <c r="K9" s="215"/>
      <c r="L9" s="216"/>
      <c r="M9" s="132">
        <v>252.80099999999999</v>
      </c>
      <c r="N9" s="131"/>
    </row>
    <row r="10" spans="2:14" ht="204.75" x14ac:dyDescent="0.25">
      <c r="B10" s="111" t="s">
        <v>4</v>
      </c>
      <c r="C10" s="163" t="s">
        <v>116</v>
      </c>
      <c r="D10" s="144">
        <v>2020</v>
      </c>
      <c r="E10" s="164"/>
      <c r="F10" s="168">
        <v>384.5</v>
      </c>
      <c r="G10" s="165"/>
      <c r="H10" s="163" t="s">
        <v>116</v>
      </c>
      <c r="I10" s="146">
        <v>2020</v>
      </c>
      <c r="J10" s="164"/>
      <c r="K10" s="168">
        <v>384.6</v>
      </c>
      <c r="L10" s="165"/>
      <c r="M10" s="132"/>
      <c r="N10" s="134" t="s">
        <v>131</v>
      </c>
    </row>
    <row r="11" spans="2:14" ht="31.5" x14ac:dyDescent="0.25">
      <c r="B11" s="111"/>
      <c r="C11" s="163"/>
      <c r="D11" s="184"/>
      <c r="E11" s="164"/>
      <c r="F11" s="168"/>
      <c r="G11" s="165"/>
      <c r="H11" s="163" t="s">
        <v>129</v>
      </c>
      <c r="I11" s="146">
        <v>2020</v>
      </c>
      <c r="J11" s="164"/>
      <c r="K11" s="168">
        <v>80</v>
      </c>
      <c r="L11" s="165"/>
      <c r="M11" s="189">
        <f>K11-F11</f>
        <v>80</v>
      </c>
      <c r="N11" s="190"/>
    </row>
    <row r="12" spans="2:14" ht="63" x14ac:dyDescent="0.25">
      <c r="B12" s="111" t="s">
        <v>5</v>
      </c>
      <c r="C12" s="163" t="s">
        <v>117</v>
      </c>
      <c r="D12" s="144">
        <v>2020</v>
      </c>
      <c r="E12" s="166"/>
      <c r="F12" s="168">
        <v>1916.4</v>
      </c>
      <c r="G12" s="167"/>
      <c r="H12" s="136"/>
      <c r="I12" s="146"/>
      <c r="J12" s="166"/>
      <c r="K12" s="168"/>
      <c r="L12" s="167"/>
      <c r="M12" s="189">
        <f>K12-F12</f>
        <v>-1916.4</v>
      </c>
      <c r="N12" s="190" t="s">
        <v>130</v>
      </c>
    </row>
    <row r="13" spans="2:14" x14ac:dyDescent="0.25">
      <c r="B13" s="169" t="s">
        <v>91</v>
      </c>
      <c r="C13" s="170"/>
      <c r="D13" s="170"/>
      <c r="E13" s="170"/>
      <c r="F13" s="172">
        <f>F10+F12</f>
        <v>2300.9</v>
      </c>
      <c r="G13" s="171"/>
      <c r="H13" s="125" t="s">
        <v>91</v>
      </c>
      <c r="I13" s="126"/>
      <c r="J13" s="127"/>
      <c r="K13" s="172">
        <f>K10+K12+K11</f>
        <v>464.6</v>
      </c>
      <c r="L13" s="128"/>
      <c r="M13" s="107"/>
      <c r="N13" s="130"/>
    </row>
    <row r="14" spans="2:14" ht="18" customHeight="1" x14ac:dyDescent="0.25">
      <c r="B14" s="235" t="s">
        <v>92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</row>
    <row r="15" spans="2:14" ht="15.75" customHeight="1" x14ac:dyDescent="0.25">
      <c r="B15" s="108"/>
      <c r="C15" s="109"/>
      <c r="D15" s="110"/>
      <c r="E15" s="110"/>
    </row>
    <row r="16" spans="2:14" ht="21.75" customHeight="1" x14ac:dyDescent="0.25">
      <c r="B16" s="226" t="s">
        <v>93</v>
      </c>
      <c r="C16" s="226"/>
      <c r="D16" s="226"/>
      <c r="E16" s="226"/>
      <c r="F16" s="226"/>
      <c r="G16" s="226"/>
    </row>
    <row r="17" spans="2:14" x14ac:dyDescent="0.25">
      <c r="B17" s="220" t="s">
        <v>84</v>
      </c>
      <c r="C17" s="222" t="s">
        <v>85</v>
      </c>
      <c r="D17" s="223"/>
      <c r="E17" s="223"/>
      <c r="F17" s="223"/>
      <c r="G17" s="224"/>
      <c r="H17" s="222" t="s">
        <v>86</v>
      </c>
      <c r="I17" s="223"/>
      <c r="J17" s="223"/>
      <c r="K17" s="223"/>
      <c r="L17" s="224"/>
      <c r="M17" s="212" t="s">
        <v>103</v>
      </c>
      <c r="N17" s="212" t="s">
        <v>107</v>
      </c>
    </row>
    <row r="18" spans="2:14" ht="62.45" customHeight="1" x14ac:dyDescent="0.25">
      <c r="B18" s="221"/>
      <c r="C18" s="99" t="s">
        <v>87</v>
      </c>
      <c r="D18" s="99" t="s">
        <v>88</v>
      </c>
      <c r="E18" s="228" t="s">
        <v>89</v>
      </c>
      <c r="F18" s="229"/>
      <c r="G18" s="230"/>
      <c r="H18" s="99" t="s">
        <v>87</v>
      </c>
      <c r="I18" s="99" t="s">
        <v>88</v>
      </c>
      <c r="J18" s="212" t="s">
        <v>90</v>
      </c>
      <c r="K18" s="212"/>
      <c r="L18" s="212"/>
      <c r="M18" s="212"/>
      <c r="N18" s="212"/>
    </row>
    <row r="19" spans="2:14" x14ac:dyDescent="0.25">
      <c r="B19" s="99">
        <v>1</v>
      </c>
      <c r="C19" s="99">
        <v>2</v>
      </c>
      <c r="D19" s="99">
        <v>3</v>
      </c>
      <c r="E19" s="228">
        <v>4</v>
      </c>
      <c r="F19" s="229"/>
      <c r="G19" s="230"/>
      <c r="H19" s="99">
        <v>5</v>
      </c>
      <c r="I19" s="99">
        <f>H19+1</f>
        <v>6</v>
      </c>
      <c r="J19" s="228">
        <f>I19+1</f>
        <v>7</v>
      </c>
      <c r="K19" s="229"/>
      <c r="L19" s="230"/>
      <c r="M19" s="129">
        <v>8</v>
      </c>
      <c r="N19" s="129">
        <v>9</v>
      </c>
    </row>
    <row r="20" spans="2:14" x14ac:dyDescent="0.25">
      <c r="B20" s="111" t="s">
        <v>4</v>
      </c>
      <c r="C20" s="112"/>
      <c r="D20" s="111"/>
      <c r="E20" s="228"/>
      <c r="F20" s="229"/>
      <c r="G20" s="230"/>
      <c r="H20" s="107"/>
      <c r="I20" s="107"/>
      <c r="J20" s="236"/>
      <c r="K20" s="237"/>
      <c r="L20" s="238"/>
      <c r="M20" s="131"/>
      <c r="N20" s="131"/>
    </row>
    <row r="21" spans="2:14" x14ac:dyDescent="0.25">
      <c r="B21" s="227" t="s">
        <v>91</v>
      </c>
      <c r="C21" s="227"/>
      <c r="D21" s="227"/>
      <c r="E21" s="231"/>
      <c r="F21" s="231"/>
      <c r="G21" s="231"/>
      <c r="H21" s="232" t="s">
        <v>91</v>
      </c>
      <c r="I21" s="233"/>
      <c r="J21" s="233"/>
      <c r="K21" s="233"/>
      <c r="L21" s="234"/>
      <c r="M21" s="131"/>
      <c r="N21" s="131"/>
    </row>
    <row r="22" spans="2:14" ht="20.25" customHeight="1" x14ac:dyDescent="0.25">
      <c r="B22" s="235" t="s">
        <v>94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2:14" ht="15.75" customHeight="1" x14ac:dyDescent="0.25">
      <c r="B23" s="113"/>
      <c r="C23" s="113"/>
      <c r="D23" s="113"/>
      <c r="E23" s="113"/>
    </row>
    <row r="24" spans="2:14" ht="35.25" customHeight="1" x14ac:dyDescent="0.25">
      <c r="B24" s="213" t="s">
        <v>95</v>
      </c>
      <c r="C24" s="213"/>
      <c r="D24" s="213"/>
      <c r="E24" s="213"/>
      <c r="F24" s="213"/>
      <c r="G24" s="213"/>
      <c r="H24" s="213"/>
      <c r="I24" s="213"/>
      <c r="J24" s="213"/>
      <c r="K24" s="213"/>
    </row>
    <row r="25" spans="2:14" x14ac:dyDescent="0.25">
      <c r="B25" s="220" t="s">
        <v>84</v>
      </c>
      <c r="C25" s="222" t="s">
        <v>85</v>
      </c>
      <c r="D25" s="223"/>
      <c r="E25" s="223"/>
      <c r="F25" s="223"/>
      <c r="G25" s="224"/>
      <c r="H25" s="225" t="s">
        <v>86</v>
      </c>
      <c r="I25" s="225"/>
      <c r="J25" s="225"/>
      <c r="K25" s="225"/>
      <c r="L25" s="225"/>
      <c r="M25" s="212" t="s">
        <v>103</v>
      </c>
      <c r="N25" s="212" t="s">
        <v>107</v>
      </c>
    </row>
    <row r="26" spans="2:14" ht="62.45" customHeight="1" x14ac:dyDescent="0.25">
      <c r="B26" s="221"/>
      <c r="C26" s="99" t="s">
        <v>87</v>
      </c>
      <c r="D26" s="99" t="s">
        <v>88</v>
      </c>
      <c r="E26" s="228" t="s">
        <v>89</v>
      </c>
      <c r="F26" s="229"/>
      <c r="G26" s="230"/>
      <c r="H26" s="99" t="s">
        <v>87</v>
      </c>
      <c r="I26" s="99" t="s">
        <v>88</v>
      </c>
      <c r="J26" s="212" t="s">
        <v>90</v>
      </c>
      <c r="K26" s="212"/>
      <c r="L26" s="212"/>
      <c r="M26" s="212"/>
      <c r="N26" s="212"/>
    </row>
    <row r="27" spans="2:14" x14ac:dyDescent="0.25">
      <c r="B27" s="99">
        <v>1</v>
      </c>
      <c r="C27" s="99">
        <v>2</v>
      </c>
      <c r="D27" s="99">
        <v>3</v>
      </c>
      <c r="E27" s="228">
        <v>4</v>
      </c>
      <c r="F27" s="229"/>
      <c r="G27" s="230"/>
      <c r="H27" s="99">
        <v>5</v>
      </c>
      <c r="I27" s="99">
        <f>H27+1</f>
        <v>6</v>
      </c>
      <c r="J27" s="212">
        <f>I27+1</f>
        <v>7</v>
      </c>
      <c r="K27" s="212"/>
      <c r="L27" s="212"/>
      <c r="M27" s="129">
        <v>8</v>
      </c>
      <c r="N27" s="129">
        <v>9</v>
      </c>
    </row>
    <row r="28" spans="2:14" x14ac:dyDescent="0.25">
      <c r="B28" s="111" t="s">
        <v>4</v>
      </c>
      <c r="C28" s="112"/>
      <c r="D28" s="111"/>
      <c r="E28" s="228"/>
      <c r="F28" s="229"/>
      <c r="G28" s="230"/>
      <c r="H28" s="107"/>
      <c r="I28" s="135"/>
      <c r="J28" s="239"/>
      <c r="K28" s="239"/>
      <c r="L28" s="239"/>
      <c r="M28" s="132"/>
      <c r="N28" s="134"/>
    </row>
    <row r="29" spans="2:14" x14ac:dyDescent="0.25">
      <c r="B29" s="227" t="s">
        <v>91</v>
      </c>
      <c r="C29" s="227"/>
      <c r="D29" s="227"/>
      <c r="E29" s="227"/>
      <c r="F29" s="227"/>
      <c r="G29" s="227"/>
      <c r="H29" s="125" t="s">
        <v>91</v>
      </c>
      <c r="I29" s="126"/>
      <c r="J29" s="126"/>
      <c r="K29" s="127"/>
      <c r="L29" s="137"/>
      <c r="M29" s="131"/>
      <c r="N29" s="131"/>
    </row>
    <row r="30" spans="2:14" ht="18.75" customHeight="1" x14ac:dyDescent="0.25">
      <c r="B30" s="235" t="s">
        <v>96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2:14" x14ac:dyDescent="0.25">
      <c r="B31" s="108"/>
      <c r="C31" s="109"/>
      <c r="D31" s="110"/>
      <c r="E31" s="110"/>
    </row>
  </sheetData>
  <mergeCells count="47">
    <mergeCell ref="B30:L30"/>
    <mergeCell ref="E27:G27"/>
    <mergeCell ref="J27:L27"/>
    <mergeCell ref="E7:G7"/>
    <mergeCell ref="J7:L7"/>
    <mergeCell ref="E8:G8"/>
    <mergeCell ref="J8:L8"/>
    <mergeCell ref="B14:L14"/>
    <mergeCell ref="B16:G16"/>
    <mergeCell ref="E18:G18"/>
    <mergeCell ref="J18:L18"/>
    <mergeCell ref="B17:B18"/>
    <mergeCell ref="J19:L19"/>
    <mergeCell ref="J26:L26"/>
    <mergeCell ref="E28:G28"/>
    <mergeCell ref="J28:L28"/>
    <mergeCell ref="E5:G5"/>
    <mergeCell ref="J5:L5"/>
    <mergeCell ref="E20:G20"/>
    <mergeCell ref="J20:L20"/>
    <mergeCell ref="C17:G17"/>
    <mergeCell ref="H17:L17"/>
    <mergeCell ref="E19:G19"/>
    <mergeCell ref="B29:G29"/>
    <mergeCell ref="E6:G6"/>
    <mergeCell ref="J6:L6"/>
    <mergeCell ref="B21:G21"/>
    <mergeCell ref="H21:L21"/>
    <mergeCell ref="B22:L22"/>
    <mergeCell ref="B24:K24"/>
    <mergeCell ref="E26:G26"/>
    <mergeCell ref="N25:N26"/>
    <mergeCell ref="B1:N1"/>
    <mergeCell ref="N4:N5"/>
    <mergeCell ref="J9:L9"/>
    <mergeCell ref="I7:I9"/>
    <mergeCell ref="M17:M18"/>
    <mergeCell ref="N17:N18"/>
    <mergeCell ref="M4:M5"/>
    <mergeCell ref="M25:M26"/>
    <mergeCell ref="B25:B26"/>
    <mergeCell ref="C25:G25"/>
    <mergeCell ref="H25:L25"/>
    <mergeCell ref="B3:G3"/>
    <mergeCell ref="B4:B5"/>
    <mergeCell ref="C4:G4"/>
    <mergeCell ref="H4:L4"/>
  </mergeCells>
  <printOptions horizontalCentered="1"/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opLeftCell="B1" zoomScaleNormal="100" workbookViewId="0">
      <selection activeCell="H14" sqref="H14"/>
    </sheetView>
  </sheetViews>
  <sheetFormatPr defaultColWidth="9.140625" defaultRowHeight="15.75" x14ac:dyDescent="0.25"/>
  <cols>
    <col min="1" max="1" width="3.7109375" style="104" hidden="1" customWidth="1"/>
    <col min="2" max="2" width="7.42578125" style="104" customWidth="1"/>
    <col min="3" max="3" width="36.7109375" style="104" customWidth="1"/>
    <col min="4" max="4" width="15.140625" style="104" customWidth="1"/>
    <col min="5" max="5" width="16.42578125" style="104" customWidth="1"/>
    <col min="6" max="6" width="42.85546875" style="104" customWidth="1"/>
    <col min="7" max="7" width="14.7109375" style="104" customWidth="1"/>
    <col min="8" max="8" width="17.42578125" style="104" customWidth="1"/>
    <col min="9" max="9" width="17.140625" style="104" customWidth="1"/>
    <col min="10" max="10" width="25.5703125" style="104" customWidth="1"/>
    <col min="11" max="16384" width="9.140625" style="104"/>
  </cols>
  <sheetData>
    <row r="1" spans="2:9" x14ac:dyDescent="0.25">
      <c r="B1" s="240" t="s">
        <v>109</v>
      </c>
      <c r="C1" s="240"/>
      <c r="D1" s="240"/>
      <c r="E1" s="240"/>
      <c r="F1" s="240"/>
      <c r="G1" s="240"/>
      <c r="H1" s="240"/>
    </row>
    <row r="2" spans="2:9" ht="15.75" customHeight="1" x14ac:dyDescent="0.25">
      <c r="B2" s="241" t="s">
        <v>105</v>
      </c>
      <c r="C2" s="222" t="s">
        <v>85</v>
      </c>
      <c r="D2" s="223"/>
      <c r="E2" s="223"/>
      <c r="F2" s="225" t="s">
        <v>86</v>
      </c>
      <c r="G2" s="225"/>
      <c r="H2" s="225"/>
    </row>
    <row r="3" spans="2:9" ht="40.5" customHeight="1" x14ac:dyDescent="0.25">
      <c r="B3" s="242"/>
      <c r="C3" s="241" t="s">
        <v>29</v>
      </c>
      <c r="D3" s="241" t="s">
        <v>11</v>
      </c>
      <c r="E3" s="141" t="s">
        <v>12</v>
      </c>
      <c r="F3" s="212" t="s">
        <v>29</v>
      </c>
      <c r="G3" s="212" t="s">
        <v>11</v>
      </c>
      <c r="H3" s="142" t="s">
        <v>12</v>
      </c>
    </row>
    <row r="4" spans="2:9" ht="22.5" customHeight="1" x14ac:dyDescent="0.25">
      <c r="B4" s="242"/>
      <c r="C4" s="242"/>
      <c r="D4" s="242"/>
      <c r="E4" s="212" t="s">
        <v>120</v>
      </c>
      <c r="F4" s="212"/>
      <c r="G4" s="212"/>
      <c r="H4" s="212" t="s">
        <v>120</v>
      </c>
    </row>
    <row r="5" spans="2:9" ht="39" customHeight="1" x14ac:dyDescent="0.25">
      <c r="B5" s="243"/>
      <c r="C5" s="243"/>
      <c r="D5" s="243"/>
      <c r="E5" s="212"/>
      <c r="F5" s="212"/>
      <c r="G5" s="212"/>
      <c r="H5" s="212"/>
    </row>
    <row r="6" spans="2:9" x14ac:dyDescent="0.25">
      <c r="B6" s="99">
        <v>1</v>
      </c>
      <c r="C6" s="99">
        <v>2</v>
      </c>
      <c r="D6" s="99">
        <v>3</v>
      </c>
      <c r="E6" s="99">
        <v>4</v>
      </c>
      <c r="F6" s="142">
        <v>5</v>
      </c>
      <c r="G6" s="142">
        <f>F6+1</f>
        <v>6</v>
      </c>
      <c r="H6" s="142">
        <v>7</v>
      </c>
    </row>
    <row r="7" spans="2:9" ht="21.75" customHeight="1" x14ac:dyDescent="0.25">
      <c r="B7" s="115" t="s">
        <v>4</v>
      </c>
      <c r="C7" s="16" t="s">
        <v>30</v>
      </c>
      <c r="D7" s="116" t="s">
        <v>2</v>
      </c>
      <c r="E7" s="185">
        <v>46079.332944174559</v>
      </c>
      <c r="F7" s="147" t="s">
        <v>30</v>
      </c>
      <c r="G7" s="116" t="s">
        <v>2</v>
      </c>
      <c r="H7" s="143">
        <v>42653.513000000006</v>
      </c>
      <c r="I7" s="114"/>
    </row>
  </sheetData>
  <mergeCells count="10">
    <mergeCell ref="B1:H1"/>
    <mergeCell ref="C2:E2"/>
    <mergeCell ref="F2:H2"/>
    <mergeCell ref="B2:B5"/>
    <mergeCell ref="E4:E5"/>
    <mergeCell ref="D3:D5"/>
    <mergeCell ref="C3:C5"/>
    <mergeCell ref="F3:F5"/>
    <mergeCell ref="G3:G5"/>
    <mergeCell ref="H4:H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I19" sqref="I19"/>
    </sheetView>
  </sheetViews>
  <sheetFormatPr defaultColWidth="9.140625" defaultRowHeight="12.75" x14ac:dyDescent="0.2"/>
  <cols>
    <col min="1" max="1" width="6.5703125" style="3" customWidth="1"/>
    <col min="2" max="2" width="76.42578125" style="3" customWidth="1"/>
    <col min="3" max="3" width="12.140625" style="3" customWidth="1"/>
    <col min="4" max="5" width="15.7109375" style="3" customWidth="1"/>
    <col min="6" max="6" width="16.5703125" style="3" customWidth="1"/>
    <col min="7" max="7" width="43.5703125" style="3" customWidth="1"/>
    <col min="8" max="16384" width="9.140625" style="3"/>
  </cols>
  <sheetData>
    <row r="1" spans="1:7" s="1" customFormat="1" ht="35.25" customHeight="1" x14ac:dyDescent="0.25">
      <c r="A1" s="195" t="s">
        <v>83</v>
      </c>
      <c r="B1" s="195"/>
      <c r="C1" s="195"/>
      <c r="D1" s="195"/>
      <c r="E1" s="195"/>
    </row>
    <row r="2" spans="1:7" ht="15.75" x14ac:dyDescent="0.2">
      <c r="A2" s="249" t="s">
        <v>10</v>
      </c>
      <c r="B2" s="249" t="s">
        <v>1</v>
      </c>
      <c r="C2" s="249" t="s">
        <v>11</v>
      </c>
      <c r="D2" s="247" t="s">
        <v>24</v>
      </c>
      <c r="E2" s="248"/>
      <c r="F2" s="212" t="s">
        <v>106</v>
      </c>
      <c r="G2" s="212" t="s">
        <v>107</v>
      </c>
    </row>
    <row r="3" spans="1:7" ht="21" customHeight="1" x14ac:dyDescent="0.2">
      <c r="A3" s="250"/>
      <c r="B3" s="250"/>
      <c r="C3" s="250"/>
      <c r="D3" s="252" t="s">
        <v>121</v>
      </c>
      <c r="E3" s="252"/>
      <c r="F3" s="212"/>
      <c r="G3" s="212"/>
    </row>
    <row r="4" spans="1:7" ht="84" customHeight="1" x14ac:dyDescent="0.2">
      <c r="A4" s="251"/>
      <c r="B4" s="251"/>
      <c r="C4" s="251"/>
      <c r="D4" s="11" t="s">
        <v>44</v>
      </c>
      <c r="E4" s="11" t="s">
        <v>45</v>
      </c>
      <c r="F4" s="212"/>
      <c r="G4" s="212"/>
    </row>
    <row r="5" spans="1:7" s="14" customFormat="1" ht="15.75" x14ac:dyDescent="0.25">
      <c r="A5" s="13">
        <v>1</v>
      </c>
      <c r="B5" s="12">
        <v>2</v>
      </c>
      <c r="C5" s="12">
        <v>3</v>
      </c>
      <c r="D5" s="2">
        <f>C5+1</f>
        <v>4</v>
      </c>
      <c r="E5" s="2">
        <v>5</v>
      </c>
      <c r="F5" s="99">
        <v>6</v>
      </c>
      <c r="G5" s="99">
        <v>7</v>
      </c>
    </row>
    <row r="6" spans="1:7" ht="17.25" customHeight="1" x14ac:dyDescent="0.2">
      <c r="A6" s="4" t="s">
        <v>23</v>
      </c>
      <c r="B6" s="244" t="s">
        <v>15</v>
      </c>
      <c r="C6" s="244"/>
      <c r="D6" s="244"/>
      <c r="E6" s="244"/>
      <c r="F6" s="244"/>
      <c r="G6" s="244"/>
    </row>
    <row r="7" spans="1:7" ht="32.450000000000003" customHeight="1" x14ac:dyDescent="0.2">
      <c r="A7" s="5">
        <v>1</v>
      </c>
      <c r="B7" s="148" t="s">
        <v>18</v>
      </c>
      <c r="C7" s="159" t="s">
        <v>3</v>
      </c>
      <c r="D7" s="15">
        <f>D8/D9</f>
        <v>0</v>
      </c>
      <c r="E7" s="15">
        <v>0</v>
      </c>
      <c r="F7" s="138"/>
      <c r="G7" s="15"/>
    </row>
    <row r="8" spans="1:7" ht="47.25" x14ac:dyDescent="0.2">
      <c r="A8" s="8" t="s">
        <v>13</v>
      </c>
      <c r="B8" s="149" t="s">
        <v>19</v>
      </c>
      <c r="C8" s="160" t="s">
        <v>20</v>
      </c>
      <c r="D8" s="10">
        <v>0</v>
      </c>
      <c r="E8" s="10">
        <v>0</v>
      </c>
      <c r="F8" s="139"/>
      <c r="G8" s="10"/>
    </row>
    <row r="9" spans="1:7" ht="78.75" x14ac:dyDescent="0.2">
      <c r="A9" s="7" t="s">
        <v>14</v>
      </c>
      <c r="B9" s="150" t="s">
        <v>21</v>
      </c>
      <c r="C9" s="161" t="s">
        <v>20</v>
      </c>
      <c r="D9" s="17">
        <v>36</v>
      </c>
      <c r="E9" s="133">
        <v>73</v>
      </c>
      <c r="F9" s="186">
        <f>E9-D9</f>
        <v>37</v>
      </c>
      <c r="G9" s="133" t="s">
        <v>132</v>
      </c>
    </row>
    <row r="10" spans="1:7" ht="20.25" customHeight="1" x14ac:dyDescent="0.2">
      <c r="A10" s="173" t="s">
        <v>122</v>
      </c>
      <c r="B10" s="245" t="s">
        <v>15</v>
      </c>
      <c r="C10" s="246"/>
      <c r="D10" s="246"/>
      <c r="E10" s="246"/>
      <c r="F10" s="182"/>
      <c r="G10" s="181"/>
    </row>
    <row r="11" spans="1:7" ht="31.5" x14ac:dyDescent="0.2">
      <c r="A11" s="5">
        <v>1</v>
      </c>
      <c r="B11" s="174" t="s">
        <v>123</v>
      </c>
      <c r="C11" s="9" t="s">
        <v>124</v>
      </c>
      <c r="D11" s="15">
        <f>D12/D13</f>
        <v>0</v>
      </c>
      <c r="E11" s="15">
        <v>0</v>
      </c>
      <c r="F11" s="15"/>
      <c r="G11" s="183"/>
    </row>
    <row r="12" spans="1:7" ht="148.5" customHeight="1" x14ac:dyDescent="0.2">
      <c r="A12" s="8" t="s">
        <v>13</v>
      </c>
      <c r="B12" s="175" t="s">
        <v>125</v>
      </c>
      <c r="C12" s="6" t="s">
        <v>20</v>
      </c>
      <c r="D12" s="10">
        <v>0</v>
      </c>
      <c r="E12" s="10">
        <v>0</v>
      </c>
      <c r="F12" s="10"/>
      <c r="G12" s="10"/>
    </row>
    <row r="13" spans="1:7" ht="20.25" customHeight="1" x14ac:dyDescent="0.2">
      <c r="A13" s="7" t="s">
        <v>14</v>
      </c>
      <c r="B13" s="176" t="s">
        <v>126</v>
      </c>
      <c r="C13" s="177" t="s">
        <v>127</v>
      </c>
      <c r="D13" s="178">
        <v>12.872</v>
      </c>
      <c r="E13" s="178">
        <v>12.872</v>
      </c>
      <c r="F13" s="178"/>
      <c r="G13" s="178"/>
    </row>
    <row r="14" spans="1:7" ht="15.75" customHeight="1" x14ac:dyDescent="0.2">
      <c r="A14" s="4" t="s">
        <v>122</v>
      </c>
      <c r="B14" s="244" t="s">
        <v>16</v>
      </c>
      <c r="C14" s="244"/>
      <c r="D14" s="244"/>
      <c r="E14" s="244"/>
      <c r="F14" s="244"/>
      <c r="G14" s="244"/>
    </row>
    <row r="15" spans="1:7" ht="159.75" customHeight="1" x14ac:dyDescent="0.2">
      <c r="A15" s="151" t="s">
        <v>110</v>
      </c>
      <c r="B15" s="152" t="s">
        <v>111</v>
      </c>
      <c r="C15" s="9" t="s">
        <v>22</v>
      </c>
      <c r="D15" s="179">
        <f>D16/D17</f>
        <v>9.0989529210444928</v>
      </c>
      <c r="E15" s="179">
        <f>E16/E17</f>
        <v>2.878921545276997</v>
      </c>
      <c r="F15" s="187">
        <f>E15-D15</f>
        <v>-6.2200313757674959</v>
      </c>
      <c r="G15" s="188" t="s">
        <v>133</v>
      </c>
    </row>
    <row r="16" spans="1:7" ht="31.5" x14ac:dyDescent="0.2">
      <c r="A16" s="153" t="s">
        <v>13</v>
      </c>
      <c r="B16" s="154" t="s">
        <v>112</v>
      </c>
      <c r="C16" s="6" t="s">
        <v>26</v>
      </c>
      <c r="D16" s="180">
        <f>[1]ЭЭ!$N$25</f>
        <v>1019.252</v>
      </c>
      <c r="E16" s="18">
        <v>302.18599999999998</v>
      </c>
      <c r="F16" s="18"/>
      <c r="G16" s="18"/>
    </row>
    <row r="17" spans="1:7" ht="34.15" customHeight="1" x14ac:dyDescent="0.2">
      <c r="A17" s="155" t="s">
        <v>14</v>
      </c>
      <c r="B17" s="150" t="s">
        <v>113</v>
      </c>
      <c r="C17" s="158" t="s">
        <v>25</v>
      </c>
      <c r="D17" s="162">
        <v>112.01860355191258</v>
      </c>
      <c r="E17" s="156">
        <v>104.965</v>
      </c>
      <c r="F17" s="157"/>
      <c r="G17" s="156"/>
    </row>
    <row r="20" spans="1:7" ht="18.75" x14ac:dyDescent="0.3">
      <c r="F20" s="97"/>
      <c r="G20" s="97"/>
    </row>
    <row r="21" spans="1:7" ht="18.75" x14ac:dyDescent="0.3">
      <c r="F21" s="97"/>
      <c r="G21" s="97"/>
    </row>
    <row r="22" spans="1:7" ht="18.75" x14ac:dyDescent="0.3">
      <c r="F22" s="97"/>
      <c r="G22" s="97"/>
    </row>
    <row r="23" spans="1:7" ht="18.75" x14ac:dyDescent="0.3">
      <c r="F23" s="97"/>
      <c r="G23" s="97"/>
    </row>
    <row r="24" spans="1:7" ht="18.75" x14ac:dyDescent="0.3">
      <c r="F24" s="97"/>
      <c r="G24" s="97"/>
    </row>
    <row r="25" spans="1:7" ht="18.75" x14ac:dyDescent="0.3">
      <c r="F25" s="97"/>
      <c r="G25" s="97"/>
    </row>
    <row r="26" spans="1:7" ht="18.75" x14ac:dyDescent="0.3">
      <c r="F26" s="97"/>
      <c r="G26" s="97"/>
    </row>
    <row r="27" spans="1:7" ht="18.75" x14ac:dyDescent="0.3">
      <c r="F27" s="97"/>
      <c r="G27" s="97"/>
    </row>
    <row r="28" spans="1:7" ht="18.75" x14ac:dyDescent="0.3">
      <c r="F28" s="97"/>
      <c r="G28" s="97"/>
    </row>
    <row r="29" spans="1:7" ht="18.75" x14ac:dyDescent="0.3">
      <c r="F29" s="97"/>
      <c r="G29" s="97"/>
    </row>
    <row r="30" spans="1:7" ht="18.75" x14ac:dyDescent="0.3">
      <c r="F30" s="97"/>
      <c r="G30" s="97"/>
    </row>
    <row r="31" spans="1:7" ht="18.75" x14ac:dyDescent="0.3">
      <c r="F31" s="97"/>
      <c r="G31" s="97"/>
    </row>
    <row r="32" spans="1:7" ht="18.75" x14ac:dyDescent="0.3">
      <c r="F32" s="97"/>
      <c r="G32" s="97"/>
    </row>
    <row r="33" spans="6:7" ht="18.75" x14ac:dyDescent="0.3">
      <c r="F33" s="97"/>
      <c r="G33" s="97"/>
    </row>
  </sheetData>
  <mergeCells count="11">
    <mergeCell ref="A1:E1"/>
    <mergeCell ref="D2:E2"/>
    <mergeCell ref="A2:A4"/>
    <mergeCell ref="B2:B4"/>
    <mergeCell ref="C2:C4"/>
    <mergeCell ref="D3:E3"/>
    <mergeCell ref="F2:F4"/>
    <mergeCell ref="G2:G4"/>
    <mergeCell ref="B6:G6"/>
    <mergeCell ref="B14:G14"/>
    <mergeCell ref="B10:E10"/>
  </mergeCells>
  <printOptions horizontalCentered="1"/>
  <pageMargins left="0.39370078740157483" right="0.39370078740157483" top="1.1811023622047245" bottom="0.39370078740157483" header="0.11811023622047245" footer="0.11811023622047245"/>
  <pageSetup paperSize="9" scale="66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2021-03-09T04:58:38Z</cp:lastPrinted>
  <dcterms:created xsi:type="dcterms:W3CDTF">1996-10-08T23:32:33Z</dcterms:created>
  <dcterms:modified xsi:type="dcterms:W3CDTF">2021-08-08T21:49:54Z</dcterms:modified>
</cp:coreProperties>
</file>