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2465" yWindow="135" windowWidth="16050" windowHeight="11925" activeTab="4"/>
  </bookViews>
  <sheets>
    <sheet name="раздел 1" sheetId="33" r:id="rId1"/>
    <sheet name="раздел 2" sheetId="34" r:id="rId2"/>
    <sheet name="раздел 3" sheetId="39" r:id="rId3"/>
    <sheet name="раздел 4" sheetId="41" r:id="rId4"/>
    <sheet name="раздел 5" sheetId="37" r:id="rId5"/>
  </sheets>
  <definedNames>
    <definedName name="_xlnm.Print_Area" localSheetId="3">'раздел 4'!$A$1:$O$6</definedName>
    <definedName name="_xlnm.Print_Area" localSheetId="4">'раздел 5'!$A$1:$S$20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" i="37" l="1"/>
  <c r="F20" i="37"/>
  <c r="T19" i="37"/>
  <c r="L19" i="37"/>
  <c r="N19" i="37" s="1"/>
  <c r="D19" i="37"/>
  <c r="F19" i="37" s="1"/>
  <c r="M18" i="37"/>
  <c r="N18" i="37" s="1"/>
  <c r="E18" i="37"/>
  <c r="F18" i="37" s="1"/>
  <c r="T16" i="37"/>
  <c r="T14" i="37" s="1"/>
  <c r="L16" i="37"/>
  <c r="L14" i="37" s="1"/>
  <c r="N14" i="37" s="1"/>
  <c r="E16" i="37"/>
  <c r="F16" i="37" s="1"/>
  <c r="N15" i="37"/>
  <c r="F15" i="37"/>
  <c r="D14" i="37"/>
  <c r="F14" i="37" s="1"/>
  <c r="T12" i="37"/>
  <c r="T10" i="37" s="1"/>
  <c r="N12" i="37"/>
  <c r="F12" i="37"/>
  <c r="N11" i="37"/>
  <c r="F11" i="37"/>
  <c r="L10" i="37"/>
  <c r="N10" i="37" s="1"/>
  <c r="D10" i="37"/>
  <c r="F10" i="37" s="1"/>
  <c r="N9" i="37"/>
  <c r="F9" i="37"/>
  <c r="N8" i="37"/>
  <c r="F8" i="37"/>
  <c r="N7" i="37"/>
  <c r="D7" i="37"/>
  <c r="F7" i="37" s="1"/>
  <c r="B5" i="37"/>
  <c r="C5" i="37" s="1"/>
  <c r="D5" i="37" s="1"/>
  <c r="H5" i="37" l="1"/>
  <c r="I5" i="37" s="1"/>
  <c r="J5" i="37" s="1"/>
  <c r="K5" i="37" s="1"/>
  <c r="E5" i="37"/>
  <c r="F5" i="37" s="1"/>
  <c r="G5" i="37" s="1"/>
  <c r="L5" i="37"/>
  <c r="M5" i="37" s="1"/>
  <c r="N5" i="37" s="1"/>
  <c r="O5" i="37" s="1"/>
  <c r="T5" i="37" s="1"/>
  <c r="N16" i="37"/>
  <c r="N3" i="41" l="1"/>
  <c r="L24" i="34" l="1"/>
  <c r="L8" i="34" l="1"/>
  <c r="L10" i="34" s="1"/>
  <c r="L21" i="34"/>
  <c r="L14" i="34"/>
  <c r="L20" i="34" s="1"/>
  <c r="L23" i="34" l="1"/>
  <c r="L18" i="34"/>
  <c r="F35" i="34" l="1"/>
  <c r="E36" i="34"/>
  <c r="E35" i="34"/>
  <c r="G35" i="34" s="1"/>
  <c r="F32" i="34"/>
  <c r="F31" i="34" s="1"/>
  <c r="E32" i="34"/>
  <c r="E31" i="34" s="1"/>
  <c r="G36" i="34"/>
  <c r="F34" i="34"/>
  <c r="G33" i="34"/>
  <c r="G27" i="34"/>
  <c r="G26" i="34"/>
  <c r="F25" i="34"/>
  <c r="E25" i="34"/>
  <c r="F24" i="34"/>
  <c r="E24" i="34"/>
  <c r="G22" i="34"/>
  <c r="G21" i="34" s="1"/>
  <c r="F14" i="34"/>
  <c r="F20" i="34" s="1"/>
  <c r="F18" i="34" s="1"/>
  <c r="F21" i="34"/>
  <c r="E14" i="34"/>
  <c r="E20" i="34" s="1"/>
  <c r="E21" i="34"/>
  <c r="G13" i="34"/>
  <c r="F10" i="34"/>
  <c r="E10" i="34"/>
  <c r="W36" i="34"/>
  <c r="W35" i="34"/>
  <c r="W34" i="34" s="1"/>
  <c r="V34" i="34"/>
  <c r="U34" i="34"/>
  <c r="T34" i="34"/>
  <c r="W33" i="34"/>
  <c r="W32" i="34"/>
  <c r="W31" i="34" s="1"/>
  <c r="V31" i="34"/>
  <c r="U31" i="34"/>
  <c r="T31" i="34"/>
  <c r="W27" i="34"/>
  <c r="W26" i="34"/>
  <c r="W25" i="34"/>
  <c r="W24" i="34"/>
  <c r="V25" i="34"/>
  <c r="V24" i="34" s="1"/>
  <c r="U25" i="34"/>
  <c r="T25" i="34"/>
  <c r="T24" i="34"/>
  <c r="W22" i="34"/>
  <c r="W21" i="34" s="1"/>
  <c r="V21" i="34"/>
  <c r="U21" i="34"/>
  <c r="T21" i="34"/>
  <c r="W13" i="34"/>
  <c r="O36" i="34"/>
  <c r="O35" i="34"/>
  <c r="O34" i="34" s="1"/>
  <c r="N34" i="34"/>
  <c r="M34" i="34"/>
  <c r="O33" i="34"/>
  <c r="O32" i="34"/>
  <c r="N31" i="34"/>
  <c r="M31" i="34"/>
  <c r="O27" i="34"/>
  <c r="O25" i="34" s="1"/>
  <c r="O26" i="34"/>
  <c r="N25" i="34"/>
  <c r="M25" i="34"/>
  <c r="M24" i="34"/>
  <c r="O22" i="34"/>
  <c r="O21" i="34" s="1"/>
  <c r="N21" i="34"/>
  <c r="M21" i="34"/>
  <c r="O13" i="34"/>
  <c r="D34" i="34"/>
  <c r="D31" i="34"/>
  <c r="D25" i="34"/>
  <c r="D24" i="34"/>
  <c r="D21" i="34"/>
  <c r="B7" i="34"/>
  <c r="C7" i="34" s="1"/>
  <c r="I7" i="34"/>
  <c r="J7" i="34" s="1"/>
  <c r="K7" i="34" s="1"/>
  <c r="M7" i="34" s="1"/>
  <c r="N7" i="34" s="1"/>
  <c r="O7" i="34" s="1"/>
  <c r="R7" i="34" s="1"/>
  <c r="S7" i="34" s="1"/>
  <c r="U7" i="34" s="1"/>
  <c r="V7" i="34" s="1"/>
  <c r="W7" i="34" s="1"/>
  <c r="M5" i="41"/>
  <c r="O5" i="41" s="1"/>
  <c r="B5" i="41"/>
  <c r="C5" i="41" s="1"/>
  <c r="D5" i="41" s="1"/>
  <c r="F5" i="41"/>
  <c r="H5" i="41" s="1"/>
  <c r="U24" i="34"/>
  <c r="U8" i="34"/>
  <c r="U14" i="34" s="1"/>
  <c r="U20" i="34" s="1"/>
  <c r="U23" i="34" s="1"/>
  <c r="G25" i="34" l="1"/>
  <c r="O31" i="34"/>
  <c r="V8" i="34"/>
  <c r="V10" i="34" s="1"/>
  <c r="D40" i="34"/>
  <c r="D41" i="34"/>
  <c r="D8" i="34"/>
  <c r="G40" i="34"/>
  <c r="G41" i="34"/>
  <c r="D45" i="34"/>
  <c r="D44" i="34"/>
  <c r="G34" i="34"/>
  <c r="W8" i="34"/>
  <c r="W10" i="34" s="1"/>
  <c r="E34" i="34"/>
  <c r="U18" i="34"/>
  <c r="M8" i="34"/>
  <c r="M10" i="34" s="1"/>
  <c r="T8" i="34"/>
  <c r="T14" i="34" s="1"/>
  <c r="T20" i="34" s="1"/>
  <c r="W14" i="34"/>
  <c r="W20" i="34" s="1"/>
  <c r="G24" i="34"/>
  <c r="F23" i="34"/>
  <c r="D10" i="34"/>
  <c r="D14" i="34"/>
  <c r="D20" i="34" s="1"/>
  <c r="N8" i="34"/>
  <c r="O8" i="34"/>
  <c r="O24" i="34"/>
  <c r="E18" i="34"/>
  <c r="E23" i="34"/>
  <c r="U10" i="34"/>
  <c r="G32" i="34"/>
  <c r="G31" i="34" s="1"/>
  <c r="N24" i="34"/>
  <c r="T10" i="34" l="1"/>
  <c r="V14" i="34"/>
  <c r="V20" i="34" s="1"/>
  <c r="M14" i="34"/>
  <c r="M20" i="34" s="1"/>
  <c r="D23" i="34"/>
  <c r="D18" i="34"/>
  <c r="O10" i="34"/>
  <c r="O14" i="34"/>
  <c r="O20" i="34" s="1"/>
  <c r="G8" i="34"/>
  <c r="T23" i="34"/>
  <c r="T18" i="34"/>
  <c r="N14" i="34"/>
  <c r="N20" i="34" s="1"/>
  <c r="N10" i="34"/>
  <c r="V23" i="34"/>
  <c r="V18" i="34"/>
  <c r="W18" i="34"/>
  <c r="W23" i="34"/>
  <c r="M18" i="34"/>
  <c r="M23" i="34"/>
  <c r="G10" i="34" l="1"/>
  <c r="G14" i="34"/>
  <c r="G20" i="34" s="1"/>
  <c r="N23" i="34"/>
  <c r="N18" i="34"/>
  <c r="O18" i="34"/>
  <c r="O23" i="34"/>
  <c r="G23" i="34" l="1"/>
  <c r="G18" i="34"/>
</calcChain>
</file>

<file path=xl/sharedStrings.xml><?xml version="1.0" encoding="utf-8"?>
<sst xmlns="http://schemas.openxmlformats.org/spreadsheetml/2006/main" count="287" uniqueCount="139">
  <si>
    <t>прочим потребителям</t>
  </si>
  <si>
    <t>Срок реализации мероприятия, лет</t>
  </si>
  <si>
    <t>Наименование показателя</t>
  </si>
  <si>
    <t>тыс. руб.</t>
  </si>
  <si>
    <t>%</t>
  </si>
  <si>
    <t>1.</t>
  </si>
  <si>
    <t>№           п/п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</si>
  <si>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</si>
  <si>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</si>
  <si>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</si>
  <si>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</si>
  <si>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Единица измерения</t>
  </si>
  <si>
    <t>Величина показателя</t>
  </si>
  <si>
    <t>Показатели качества воды</t>
  </si>
  <si>
    <t>1.1</t>
  </si>
  <si>
    <t>1.2</t>
  </si>
  <si>
    <t>2.1</t>
  </si>
  <si>
    <t>ед./км</t>
  </si>
  <si>
    <t>Показатели надежности и бесперебойности водоснабжения</t>
  </si>
  <si>
    <t>общее количество отобранных проб</t>
  </si>
  <si>
    <t>ед.</t>
  </si>
  <si>
    <t>I</t>
  </si>
  <si>
    <t>2.2</t>
  </si>
  <si>
    <t>1</t>
  </si>
  <si>
    <t>2</t>
  </si>
  <si>
    <t>II</t>
  </si>
  <si>
    <t>протяженность водопроводной сети</t>
  </si>
  <si>
    <t>км</t>
  </si>
  <si>
    <t>III</t>
  </si>
  <si>
    <t>куб.м</t>
  </si>
  <si>
    <t>тыс.куб.м</t>
  </si>
  <si>
    <t>№    п/п</t>
  </si>
  <si>
    <t xml:space="preserve">Наименование показателей   </t>
  </si>
  <si>
    <t>Единицы измерения</t>
  </si>
  <si>
    <t>* План мероприятий по ремонту объектов централизованной системы горячего водоснабжения организацией не представлен</t>
  </si>
  <si>
    <t>* План мероприятий, направленных на улучшение качества горячей воды, организацией не представлен</t>
  </si>
  <si>
    <t>* План мероприятий по энергосбережению и повышению энергетической эффективности, организацией не представлен</t>
  </si>
  <si>
    <t>Объем финансовых потребностей</t>
  </si>
  <si>
    <t>доля проб горячей воды в тепловой сети или в сети горячего водоснабжения, не соответствующих установленным требованиям по температуре, в общем объеме проб, отобранных по результатам производственного контроля качества горячей воды</t>
  </si>
  <si>
    <t>доля проб горячей воды в тепловой сети или в сети горячего водоснабжения, не соответствующих установленным требованиям (за исключением температуры), в общем объеме проб, отобранных по результатам производственного контроля качества горячей воды</t>
  </si>
  <si>
    <t>Показатели энергетической эффективности использования ресурсов</t>
  </si>
  <si>
    <t>удельное количество тепловой энергии, расходуемое на подогрев горячей воды</t>
  </si>
  <si>
    <t>Гкал/куб.м</t>
  </si>
  <si>
    <t>Значение показателя</t>
  </si>
  <si>
    <t>количество проб горячей воды, отобранных по результатам производственного контроля, не соответствующих установленным требованиям</t>
  </si>
  <si>
    <t>общее количество тепловой энергии, расходуемое на подогрев горячей воды</t>
  </si>
  <si>
    <t>тыс.Гкал</t>
  </si>
  <si>
    <t>объем подогретой горячей воды</t>
  </si>
  <si>
    <t>Раздел 1.  Паспорт производственной программы</t>
  </si>
  <si>
    <t>МП ЖКХ Билибинского муниципального района</t>
  </si>
  <si>
    <t>Комитет государственного регулирования цен и тарифов Чукотского автономного округа</t>
  </si>
  <si>
    <t>689450, Чукотский автономный округ, г. Билибино, ул. Геологов д. 1а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</si>
  <si>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</si>
  <si>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</si>
  <si>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</si>
  <si>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Местонахождение уполномоченного органа</t>
  </si>
  <si>
    <t>689000, Чукотский автономный округ, г. Анадырь, ул. Отке, 4</t>
  </si>
  <si>
    <t>ОТЧЕТ ОБ ИСПОЛНЕНИИ ПРОИЗВОДСТВЕННОЙ ПРОГРАММЫ</t>
  </si>
  <si>
    <t>участок Билибино</t>
  </si>
  <si>
    <t>план</t>
  </si>
  <si>
    <t>факт</t>
  </si>
  <si>
    <t>год</t>
  </si>
  <si>
    <t>1 полугодие</t>
  </si>
  <si>
    <t>2 полугодие</t>
  </si>
  <si>
    <t>Показатели производственной деятельности</t>
  </si>
  <si>
    <r>
      <t>Раздел 3. Перечень мероприятий по ремонту объектов централизованной системы горячего</t>
    </r>
    <r>
      <rPr>
        <b/>
        <sz val="12"/>
        <rFont val="Times New Roman"/>
        <family val="1"/>
        <charset val="204"/>
      </rPr>
      <t xml:space="preserve"> водоснабжения, мероприятий, направленных на улучшение качества горячей воды, мероприятий по энергосбережению и повышению энергетической эффективности</t>
    </r>
  </si>
  <si>
    <r>
      <t>3.1. Мероприятия по ремонту объектов централизованной систе</t>
    </r>
    <r>
      <rPr>
        <b/>
        <sz val="12"/>
        <rFont val="Times New Roman"/>
        <family val="1"/>
        <charset val="204"/>
      </rPr>
      <t>мы горячего водоснабжения*</t>
    </r>
  </si>
  <si>
    <t>Средства на реализацию мероприятия, тыс.руб.</t>
  </si>
  <si>
    <t>3.2. Мероприятия, направленные на улучшение качества горячей воды*</t>
  </si>
  <si>
    <t>3.3. Мероприятия по энергосбережению и повышению энергетической эффективности, в том числе по снижению потерь воды при транспортировке*</t>
  </si>
  <si>
    <t>ПЛАН</t>
  </si>
  <si>
    <t>ФАКТ</t>
  </si>
  <si>
    <t>Раздел 2. Баланс водоснабжения (горячая вода (горячее водоснабжение))</t>
  </si>
  <si>
    <t>в т.ч. населению:</t>
  </si>
  <si>
    <t>Гкал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</si>
  <si>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</si>
  <si>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</si>
  <si>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</si>
  <si>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</si>
  <si>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 xml:space="preserve">        - расчетными способами</t>
  </si>
  <si>
    <t>3.1.</t>
  </si>
  <si>
    <t>2019 год</t>
  </si>
  <si>
    <t>2021 год</t>
  </si>
  <si>
    <t>2022 год</t>
  </si>
  <si>
    <t>2023 год</t>
  </si>
  <si>
    <t>Раздел 4. Объем финансовых потребностей, необходимых для реализации производственной программы</t>
  </si>
  <si>
    <t>Объем выработки горячей воды</t>
  </si>
  <si>
    <t>2.</t>
  </si>
  <si>
    <t>Объем воды, используемой на собственные нужды</t>
  </si>
  <si>
    <t>то же (в % от объема выработки  воды)</t>
  </si>
  <si>
    <t>3.</t>
  </si>
  <si>
    <t>Принято горячей воды со стороны (всего), в.т.ч.</t>
  </si>
  <si>
    <t>*</t>
  </si>
  <si>
    <t>4.</t>
  </si>
  <si>
    <t>Объем тепловой энергии, затраченный на производство горячей воды</t>
  </si>
  <si>
    <t>5.</t>
  </si>
  <si>
    <t>Объем отпуска в сеть</t>
  </si>
  <si>
    <t>Объем потерь</t>
  </si>
  <si>
    <t>6.1.</t>
  </si>
  <si>
    <t>Объем потерь горячей воды</t>
  </si>
  <si>
    <t>6.2.</t>
  </si>
  <si>
    <t>Объем потерь тепловой энергии**</t>
  </si>
  <si>
    <t>7.</t>
  </si>
  <si>
    <t>Уровень потерь к объему отпущенной горячей воды в сеть</t>
  </si>
  <si>
    <t>8.</t>
  </si>
  <si>
    <t>Неучтенные расходы</t>
  </si>
  <si>
    <t>9.</t>
  </si>
  <si>
    <t>Полезный отпуск товаров (услуг):</t>
  </si>
  <si>
    <t>9.1.</t>
  </si>
  <si>
    <t>Объем воды на собственное производство, в том числе</t>
  </si>
  <si>
    <t xml:space="preserve">  - на прочие производственные нужды</t>
  </si>
  <si>
    <t>9.2.</t>
  </si>
  <si>
    <t>Реализация сторонним потребителям:</t>
  </si>
  <si>
    <t>9.2.1</t>
  </si>
  <si>
    <t>9.2.2</t>
  </si>
  <si>
    <t>бюджетным потребителям:</t>
  </si>
  <si>
    <t>9.2.3</t>
  </si>
  <si>
    <t xml:space="preserve">          - расчетными способами</t>
  </si>
  <si>
    <t>9.3.</t>
  </si>
  <si>
    <t>Другим организациям, поставляющим горячую воду потребителям</t>
  </si>
  <si>
    <t>Раздел 5. Плановые показатели надежности, качества, энергетической эффективности объектов централизованной системы горячего водоснабжения</t>
  </si>
  <si>
    <t>показатель надежности и бесперебойности централизованной системы горячего водоснабжения</t>
  </si>
  <si>
    <t>количество перерывов в подаче воды, зафиксированных в определенных  договором горячего водоснабжения или договором транспортировки  горячей воды местах исполнения обязательств организации, осуществляющей горячее водоснабжение по подаче  горячей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горячего водоснабжения, принадлежащих организации, осуществляющей горячее водоснабжение (без плановых ремонтов)</t>
  </si>
  <si>
    <t>Отклонение 
(- не использовано, + перерасход)</t>
  </si>
  <si>
    <t>Причины отклонения</t>
  </si>
  <si>
    <t xml:space="preserve">Отклонение </t>
  </si>
  <si>
    <t>(должность)</t>
  </si>
  <si>
    <t>(ФИО, подпись)</t>
  </si>
  <si>
    <t>снижение объемов подогреваемой воды</t>
  </si>
  <si>
    <t>снижение объемов водопотребления</t>
  </si>
  <si>
    <t xml:space="preserve">Отсутствие поверенных приборов учета на местах отбора проб. </t>
  </si>
  <si>
    <t>по результатам инвентаризации, выведены из эксплуатации (акты прилагаются)</t>
  </si>
  <si>
    <t>2020 год</t>
  </si>
  <si>
    <t>Руководитель организации</t>
  </si>
  <si>
    <t xml:space="preserve">                                                                                   С.И. Брычаев</t>
  </si>
  <si>
    <t>Наличие коррозийных отложений в стальных трубопроводах горячего водоснабжения</t>
  </si>
  <si>
    <t>Кол-во проб отобрано в соответствии с СанПин 1.2.3685-21. Дополнительно 19 проб отобрано внепланово, в целях производственного контроля.</t>
  </si>
  <si>
    <t>в сфере водоснабжения (горячее водоснабжение) за 2019-2022 годы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</si>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</sst>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#,##0.0"/>
    <numFmt numFmtId="167" formatCode="#,##0.000"/>
    <numFmt numFmtId="168" formatCode="#,##0.00000"/>
  </numFmts>
  <fonts count="25" x14ac:knownFonts="1">
    <font>
      <sz val="10"/>
      <name val="Arial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2"/>
      <color indexed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6" fillId="0" borderId="0"/>
    <xf numFmtId="0" fontId="9" fillId="0" borderId="0"/>
    <xf numFmtId="0" fontId="1" fillId="0" borderId="0"/>
    <xf numFmtId="0" fontId="1" fillId="0" borderId="0"/>
    <xf numFmtId="0" fontId="5" fillId="0" borderId="0"/>
    <xf numFmtId="0" fontId="24" fillId="0" borderId="0"/>
  </cellStyleXfs>
  <cellXfs count="309">
    <xf numFmtId="0" fontId="0" fillId="0" borderId="0" xfId="0"/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/>
    <xf numFmtId="0" fontId="4" fillId="0" borderId="5" xfId="0" applyFont="1" applyBorder="1" applyAlignment="1"/>
    <xf numFmtId="0" fontId="3" fillId="0" borderId="2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5" applyFont="1"/>
    <xf numFmtId="0" fontId="11" fillId="0" borderId="0" xfId="5" applyFont="1"/>
    <xf numFmtId="0" fontId="7" fillId="0" borderId="2" xfId="5" applyFont="1" applyBorder="1" applyAlignment="1">
      <alignment horizontal="left" vertical="center" wrapText="1"/>
    </xf>
    <xf numFmtId="0" fontId="7" fillId="0" borderId="0" xfId="5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8" fillId="0" borderId="0" xfId="5" applyFont="1"/>
    <xf numFmtId="0" fontId="3" fillId="0" borderId="0" xfId="1" applyFont="1" applyBorder="1" applyAlignment="1">
      <alignment horizontal="left"/>
    </xf>
    <xf numFmtId="0" fontId="8" fillId="0" borderId="0" xfId="5" applyFont="1" applyBorder="1" applyAlignment="1">
      <alignment horizontal="left"/>
    </xf>
    <xf numFmtId="0" fontId="3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7" fillId="0" borderId="0" xfId="0" applyFont="1"/>
    <xf numFmtId="0" fontId="4" fillId="0" borderId="2" xfId="1" applyFont="1" applyBorder="1" applyAlignment="1">
      <alignment vertical="center" wrapText="1"/>
    </xf>
    <xf numFmtId="166" fontId="4" fillId="0" borderId="2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 wrapText="1"/>
    </xf>
    <xf numFmtId="0" fontId="13" fillId="0" borderId="0" xfId="0" applyFont="1"/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6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10" fillId="0" borderId="24" xfId="0" applyFont="1" applyBorder="1"/>
    <xf numFmtId="0" fontId="10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center" vertical="center" wrapText="1"/>
    </xf>
    <xf numFmtId="49" fontId="13" fillId="0" borderId="11" xfId="1" applyNumberFormat="1" applyFont="1" applyBorder="1" applyAlignment="1">
      <alignment horizontal="center" vertical="center" wrapText="1"/>
    </xf>
    <xf numFmtId="0" fontId="13" fillId="0" borderId="3" xfId="1" applyFont="1" applyBorder="1" applyAlignment="1">
      <alignment wrapText="1"/>
    </xf>
    <xf numFmtId="0" fontId="10" fillId="0" borderId="13" xfId="1" applyFont="1" applyBorder="1" applyAlignment="1">
      <alignment horizontal="center" vertical="center" wrapText="1"/>
    </xf>
    <xf numFmtId="49" fontId="10" fillId="0" borderId="15" xfId="1" applyNumberFormat="1" applyFont="1" applyBorder="1" applyAlignment="1">
      <alignment horizontal="center" vertical="center" wrapText="1"/>
    </xf>
    <xf numFmtId="0" fontId="10" fillId="0" borderId="4" xfId="1" applyFont="1" applyBorder="1" applyAlignment="1">
      <alignment wrapText="1"/>
    </xf>
    <xf numFmtId="0" fontId="10" fillId="0" borderId="16" xfId="1" applyFont="1" applyBorder="1" applyAlignment="1">
      <alignment horizontal="center" vertical="center" wrapText="1"/>
    </xf>
    <xf numFmtId="49" fontId="13" fillId="0" borderId="15" xfId="1" applyNumberFormat="1" applyFont="1" applyBorder="1" applyAlignment="1">
      <alignment horizontal="center" vertical="center" wrapText="1"/>
    </xf>
    <xf numFmtId="0" fontId="10" fillId="2" borderId="4" xfId="1" applyFont="1" applyFill="1" applyBorder="1" applyAlignment="1">
      <alignment wrapText="1"/>
    </xf>
    <xf numFmtId="0" fontId="10" fillId="0" borderId="16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2" borderId="4" xfId="1" applyFont="1" applyFill="1" applyBorder="1" applyAlignment="1">
      <alignment horizontal="left" wrapText="1"/>
    </xf>
    <xf numFmtId="0" fontId="10" fillId="0" borderId="4" xfId="1" applyFont="1" applyBorder="1" applyAlignment="1">
      <alignment horizontal="left" wrapText="1"/>
    </xf>
    <xf numFmtId="0" fontId="13" fillId="0" borderId="4" xfId="1" applyFont="1" applyBorder="1" applyAlignment="1">
      <alignment wrapText="1"/>
    </xf>
    <xf numFmtId="0" fontId="13" fillId="0" borderId="4" xfId="1" applyFont="1" applyBorder="1" applyAlignment="1">
      <alignment horizontal="center"/>
    </xf>
    <xf numFmtId="0" fontId="13" fillId="2" borderId="4" xfId="1" applyFont="1" applyFill="1" applyBorder="1" applyAlignment="1">
      <alignment wrapText="1"/>
    </xf>
    <xf numFmtId="49" fontId="10" fillId="0" borderId="4" xfId="1" applyNumberFormat="1" applyFont="1" applyBorder="1" applyAlignment="1">
      <alignment horizontal="center"/>
    </xf>
    <xf numFmtId="0" fontId="13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 indent="2"/>
    </xf>
    <xf numFmtId="0" fontId="13" fillId="0" borderId="4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 indent="3"/>
    </xf>
    <xf numFmtId="0" fontId="10" fillId="0" borderId="1" xfId="1" applyFont="1" applyBorder="1" applyAlignment="1">
      <alignment horizontal="center"/>
    </xf>
    <xf numFmtId="0" fontId="10" fillId="2" borderId="1" xfId="1" applyFont="1" applyFill="1" applyBorder="1" applyAlignment="1">
      <alignment wrapText="1"/>
    </xf>
    <xf numFmtId="0" fontId="10" fillId="0" borderId="25" xfId="1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 shrinkToFit="1"/>
    </xf>
    <xf numFmtId="0" fontId="10" fillId="0" borderId="23" xfId="0" applyFont="1" applyFill="1" applyBorder="1" applyAlignment="1">
      <alignment horizontal="center" vertical="center"/>
    </xf>
    <xf numFmtId="166" fontId="13" fillId="0" borderId="11" xfId="0" applyNumberFormat="1" applyFont="1" applyBorder="1" applyAlignment="1">
      <alignment horizontal="center" vertical="center" wrapText="1"/>
    </xf>
    <xf numFmtId="166" fontId="13" fillId="0" borderId="26" xfId="0" applyNumberFormat="1" applyFont="1" applyBorder="1" applyAlignment="1">
      <alignment horizontal="center" vertical="center" wrapText="1"/>
    </xf>
    <xf numFmtId="166" fontId="13" fillId="0" borderId="12" xfId="0" applyNumberFormat="1" applyFont="1" applyBorder="1" applyAlignment="1">
      <alignment horizontal="center" vertical="center" wrapText="1"/>
    </xf>
    <xf numFmtId="166" fontId="10" fillId="0" borderId="4" xfId="1" applyNumberFormat="1" applyFont="1" applyBorder="1" applyAlignment="1">
      <alignment horizontal="center" vertical="center" wrapText="1"/>
    </xf>
    <xf numFmtId="166" fontId="10" fillId="2" borderId="14" xfId="0" applyNumberFormat="1" applyFont="1" applyFill="1" applyBorder="1"/>
    <xf numFmtId="166" fontId="10" fillId="2" borderId="17" xfId="0" applyNumberFormat="1" applyFont="1" applyFill="1" applyBorder="1"/>
    <xf numFmtId="166" fontId="10" fillId="2" borderId="15" xfId="0" applyNumberFormat="1" applyFont="1" applyFill="1" applyBorder="1"/>
    <xf numFmtId="166" fontId="10" fillId="0" borderId="4" xfId="0" applyNumberFormat="1" applyFont="1" applyBorder="1" applyAlignment="1">
      <alignment horizontal="center" vertical="center" wrapText="1"/>
    </xf>
    <xf numFmtId="166" fontId="10" fillId="0" borderId="14" xfId="0" applyNumberFormat="1" applyFont="1" applyBorder="1" applyAlignment="1">
      <alignment horizontal="center" vertical="center" wrapText="1"/>
    </xf>
    <xf numFmtId="166" fontId="10" fillId="0" borderId="17" xfId="0" applyNumberFormat="1" applyFont="1" applyBorder="1" applyAlignment="1">
      <alignment horizontal="center" vertical="center" wrapText="1"/>
    </xf>
    <xf numFmtId="166" fontId="10" fillId="0" borderId="15" xfId="0" applyNumberFormat="1" applyFont="1" applyBorder="1" applyAlignment="1">
      <alignment horizontal="center" vertical="center" wrapText="1"/>
    </xf>
    <xf numFmtId="166" fontId="10" fillId="0" borderId="14" xfId="0" applyNumberFormat="1" applyFont="1" applyBorder="1"/>
    <xf numFmtId="166" fontId="10" fillId="0" borderId="17" xfId="0" applyNumberFormat="1" applyFont="1" applyBorder="1"/>
    <xf numFmtId="166" fontId="10" fillId="0" borderId="15" xfId="0" applyNumberFormat="1" applyFont="1" applyBorder="1"/>
    <xf numFmtId="166" fontId="10" fillId="0" borderId="4" xfId="1" applyNumberFormat="1" applyFont="1" applyBorder="1" applyAlignment="1">
      <alignment horizontal="center"/>
    </xf>
    <xf numFmtId="166" fontId="10" fillId="0" borderId="14" xfId="0" applyNumberFormat="1" applyFont="1" applyBorder="1" applyAlignment="1">
      <alignment horizontal="center"/>
    </xf>
    <xf numFmtId="166" fontId="10" fillId="0" borderId="17" xfId="0" applyNumberFormat="1" applyFont="1" applyBorder="1" applyAlignment="1">
      <alignment horizontal="center"/>
    </xf>
    <xf numFmtId="166" fontId="10" fillId="0" borderId="15" xfId="0" applyNumberFormat="1" applyFont="1" applyBorder="1" applyAlignment="1">
      <alignment horizontal="center"/>
    </xf>
    <xf numFmtId="166" fontId="13" fillId="0" borderId="4" xfId="1" applyNumberFormat="1" applyFont="1" applyBorder="1" applyAlignment="1">
      <alignment horizontal="center"/>
    </xf>
    <xf numFmtId="166" fontId="13" fillId="0" borderId="14" xfId="1" applyNumberFormat="1" applyFont="1" applyBorder="1" applyAlignment="1">
      <alignment horizontal="center"/>
    </xf>
    <xf numFmtId="166" fontId="13" fillId="0" borderId="17" xfId="1" applyNumberFormat="1" applyFont="1" applyBorder="1" applyAlignment="1">
      <alignment horizontal="center"/>
    </xf>
    <xf numFmtId="166" fontId="13" fillId="0" borderId="15" xfId="1" applyNumberFormat="1" applyFont="1" applyBorder="1" applyAlignment="1">
      <alignment horizontal="center"/>
    </xf>
    <xf numFmtId="166" fontId="10" fillId="2" borderId="14" xfId="0" applyNumberFormat="1" applyFont="1" applyFill="1" applyBorder="1" applyAlignment="1">
      <alignment horizontal="center"/>
    </xf>
    <xf numFmtId="166" fontId="10" fillId="2" borderId="17" xfId="0" applyNumberFormat="1" applyFont="1" applyFill="1" applyBorder="1" applyAlignment="1">
      <alignment horizontal="center"/>
    </xf>
    <xf numFmtId="166" fontId="10" fillId="2" borderId="15" xfId="0" applyNumberFormat="1" applyFont="1" applyFill="1" applyBorder="1" applyAlignment="1">
      <alignment horizontal="center"/>
    </xf>
    <xf numFmtId="166" fontId="10" fillId="0" borderId="15" xfId="0" applyNumberFormat="1" applyFont="1" applyBorder="1" applyAlignment="1">
      <alignment horizontal="center" vertical="top" wrapText="1"/>
    </xf>
    <xf numFmtId="166" fontId="10" fillId="0" borderId="18" xfId="0" applyNumberFormat="1" applyFont="1" applyBorder="1"/>
    <xf numFmtId="166" fontId="10" fillId="0" borderId="20" xfId="0" applyNumberFormat="1" applyFont="1" applyBorder="1"/>
    <xf numFmtId="166" fontId="10" fillId="0" borderId="19" xfId="0" applyNumberFormat="1" applyFont="1" applyBorder="1"/>
    <xf numFmtId="166" fontId="13" fillId="0" borderId="3" xfId="0" applyNumberFormat="1" applyFont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/>
    </xf>
    <xf numFmtId="166" fontId="10" fillId="0" borderId="1" xfId="1" applyNumberFormat="1" applyFont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/>
    </xf>
    <xf numFmtId="166" fontId="13" fillId="0" borderId="14" xfId="0" applyNumberFormat="1" applyFont="1" applyBorder="1" applyAlignment="1">
      <alignment horizontal="center"/>
    </xf>
    <xf numFmtId="166" fontId="13" fillId="0" borderId="17" xfId="0" applyNumberFormat="1" applyFont="1" applyBorder="1" applyAlignment="1">
      <alignment horizontal="center"/>
    </xf>
    <xf numFmtId="166" fontId="13" fillId="0" borderId="15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0" fontId="3" fillId="0" borderId="32" xfId="1" applyFont="1" applyBorder="1" applyAlignment="1">
      <alignment wrapText="1"/>
    </xf>
    <xf numFmtId="0" fontId="10" fillId="0" borderId="2" xfId="0" applyFont="1" applyBorder="1"/>
    <xf numFmtId="0" fontId="13" fillId="0" borderId="2" xfId="0" applyFont="1" applyBorder="1"/>
    <xf numFmtId="0" fontId="7" fillId="0" borderId="0" xfId="5" applyFont="1" applyAlignment="1">
      <alignment horizontal="center"/>
    </xf>
    <xf numFmtId="166" fontId="7" fillId="2" borderId="1" xfId="0" applyNumberFormat="1" applyFont="1" applyFill="1" applyBorder="1" applyAlignment="1">
      <alignment horizontal="center" vertical="center" wrapText="1"/>
    </xf>
    <xf numFmtId="167" fontId="13" fillId="0" borderId="26" xfId="0" applyNumberFormat="1" applyFont="1" applyBorder="1" applyAlignment="1">
      <alignment horizontal="center" vertical="center" wrapText="1"/>
    </xf>
    <xf numFmtId="167" fontId="13" fillId="0" borderId="12" xfId="0" applyNumberFormat="1" applyFont="1" applyBorder="1" applyAlignment="1">
      <alignment horizontal="center" vertical="center" wrapText="1"/>
    </xf>
    <xf numFmtId="167" fontId="13" fillId="0" borderId="11" xfId="0" applyNumberFormat="1" applyFont="1" applyBorder="1" applyAlignment="1">
      <alignment horizontal="center" vertical="center" wrapText="1"/>
    </xf>
    <xf numFmtId="167" fontId="10" fillId="2" borderId="14" xfId="0" applyNumberFormat="1" applyFont="1" applyFill="1" applyBorder="1"/>
    <xf numFmtId="167" fontId="10" fillId="2" borderId="17" xfId="0" applyNumberFormat="1" applyFont="1" applyFill="1" applyBorder="1"/>
    <xf numFmtId="167" fontId="10" fillId="2" borderId="15" xfId="0" applyNumberFormat="1" applyFont="1" applyFill="1" applyBorder="1"/>
    <xf numFmtId="167" fontId="10" fillId="0" borderId="14" xfId="0" applyNumberFormat="1" applyFont="1" applyBorder="1" applyAlignment="1">
      <alignment horizontal="center" vertical="center" wrapText="1"/>
    </xf>
    <xf numFmtId="167" fontId="10" fillId="0" borderId="17" xfId="0" applyNumberFormat="1" applyFont="1" applyBorder="1" applyAlignment="1">
      <alignment horizontal="center" vertical="center" wrapText="1"/>
    </xf>
    <xf numFmtId="167" fontId="10" fillId="0" borderId="15" xfId="0" applyNumberFormat="1" applyFont="1" applyBorder="1" applyAlignment="1">
      <alignment horizontal="center" vertical="center" wrapText="1"/>
    </xf>
    <xf numFmtId="167" fontId="10" fillId="0" borderId="14" xfId="0" applyNumberFormat="1" applyFont="1" applyBorder="1"/>
    <xf numFmtId="167" fontId="10" fillId="0" borderId="17" xfId="0" applyNumberFormat="1" applyFont="1" applyBorder="1"/>
    <xf numFmtId="167" fontId="10" fillId="0" borderId="15" xfId="0" applyNumberFormat="1" applyFont="1" applyBorder="1"/>
    <xf numFmtId="167" fontId="10" fillId="0" borderId="14" xfId="0" applyNumberFormat="1" applyFont="1" applyBorder="1" applyAlignment="1">
      <alignment horizontal="center"/>
    </xf>
    <xf numFmtId="167" fontId="10" fillId="0" borderId="17" xfId="0" applyNumberFormat="1" applyFont="1" applyBorder="1" applyAlignment="1">
      <alignment horizontal="center"/>
    </xf>
    <xf numFmtId="167" fontId="10" fillId="0" borderId="15" xfId="0" applyNumberFormat="1" applyFont="1" applyBorder="1" applyAlignment="1">
      <alignment horizontal="center"/>
    </xf>
    <xf numFmtId="167" fontId="13" fillId="0" borderId="14" xfId="1" applyNumberFormat="1" applyFont="1" applyBorder="1" applyAlignment="1">
      <alignment horizontal="center"/>
    </xf>
    <xf numFmtId="167" fontId="13" fillId="0" borderId="17" xfId="1" applyNumberFormat="1" applyFont="1" applyBorder="1" applyAlignment="1">
      <alignment horizontal="center"/>
    </xf>
    <xf numFmtId="167" fontId="13" fillId="0" borderId="15" xfId="1" applyNumberFormat="1" applyFont="1" applyBorder="1" applyAlignment="1">
      <alignment horizontal="center"/>
    </xf>
    <xf numFmtId="167" fontId="10" fillId="2" borderId="14" xfId="0" applyNumberFormat="1" applyFont="1" applyFill="1" applyBorder="1" applyAlignment="1">
      <alignment horizontal="center"/>
    </xf>
    <xf numFmtId="167" fontId="10" fillId="2" borderId="17" xfId="0" applyNumberFormat="1" applyFont="1" applyFill="1" applyBorder="1" applyAlignment="1">
      <alignment horizontal="center"/>
    </xf>
    <xf numFmtId="167" fontId="10" fillId="2" borderId="15" xfId="0" applyNumberFormat="1" applyFont="1" applyFill="1" applyBorder="1" applyAlignment="1">
      <alignment horizontal="center"/>
    </xf>
    <xf numFmtId="167" fontId="10" fillId="0" borderId="15" xfId="0" applyNumberFormat="1" applyFont="1" applyBorder="1" applyAlignment="1">
      <alignment horizontal="center" vertical="top" wrapText="1"/>
    </xf>
    <xf numFmtId="167" fontId="13" fillId="0" borderId="14" xfId="0" applyNumberFormat="1" applyFont="1" applyBorder="1" applyAlignment="1">
      <alignment horizontal="center"/>
    </xf>
    <xf numFmtId="167" fontId="13" fillId="0" borderId="17" xfId="0" applyNumberFormat="1" applyFont="1" applyBorder="1" applyAlignment="1">
      <alignment horizontal="center"/>
    </xf>
    <xf numFmtId="167" fontId="10" fillId="0" borderId="15" xfId="0" applyNumberFormat="1" applyFont="1" applyFill="1" applyBorder="1" applyAlignment="1">
      <alignment horizontal="center" vertical="top" wrapText="1"/>
    </xf>
    <xf numFmtId="167" fontId="13" fillId="0" borderId="15" xfId="1" applyNumberFormat="1" applyFont="1" applyFill="1" applyBorder="1" applyAlignment="1">
      <alignment horizontal="center"/>
    </xf>
    <xf numFmtId="167" fontId="10" fillId="0" borderId="15" xfId="0" applyNumberFormat="1" applyFont="1" applyFill="1" applyBorder="1" applyAlignment="1">
      <alignment horizontal="center"/>
    </xf>
    <xf numFmtId="167" fontId="13" fillId="0" borderId="15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justify" vertical="top" wrapText="1"/>
    </xf>
    <xf numFmtId="0" fontId="3" fillId="0" borderId="27" xfId="0" applyFont="1" applyBorder="1" applyAlignment="1">
      <alignment horizontal="center" vertical="center" wrapText="1"/>
    </xf>
    <xf numFmtId="0" fontId="3" fillId="0" borderId="4" xfId="3" applyFont="1" applyBorder="1" applyAlignment="1">
      <alignment horizontal="justify" vertical="top" wrapText="1"/>
    </xf>
    <xf numFmtId="0" fontId="3" fillId="0" borderId="4" xfId="3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8" xfId="3" applyFont="1" applyBorder="1" applyAlignment="1">
      <alignment horizontal="justify" vertical="top" wrapText="1"/>
    </xf>
    <xf numFmtId="0" fontId="3" fillId="0" borderId="28" xfId="3" applyFont="1" applyBorder="1" applyAlignment="1">
      <alignment horizontal="center" vertical="center" wrapText="1"/>
    </xf>
    <xf numFmtId="0" fontId="3" fillId="0" borderId="31" xfId="3" applyFont="1" applyBorder="1" applyAlignment="1">
      <alignment horizontal="justify" vertical="top" wrapText="1"/>
    </xf>
    <xf numFmtId="0" fontId="3" fillId="0" borderId="1" xfId="3" applyFont="1" applyBorder="1" applyAlignment="1">
      <alignment horizontal="justify" vertical="top" wrapText="1"/>
    </xf>
    <xf numFmtId="0" fontId="3" fillId="0" borderId="21" xfId="0" applyFont="1" applyFill="1" applyBorder="1" applyAlignment="1">
      <alignment vertical="center" wrapText="1" shrinkToFit="1"/>
    </xf>
    <xf numFmtId="0" fontId="3" fillId="0" borderId="22" xfId="0" applyFont="1" applyFill="1" applyBorder="1" applyAlignment="1">
      <alignment vertical="center" wrapText="1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0" fontId="3" fillId="0" borderId="21" xfId="1" applyFont="1" applyBorder="1" applyAlignment="1">
      <alignment vertical="center" wrapText="1"/>
    </xf>
    <xf numFmtId="0" fontId="3" fillId="0" borderId="22" xfId="1" applyFont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166" fontId="13" fillId="0" borderId="4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4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19" fillId="0" borderId="0" xfId="5" applyFont="1" applyAlignment="1">
      <alignment horizontal="center"/>
    </xf>
    <xf numFmtId="0" fontId="7" fillId="0" borderId="5" xfId="5" applyFont="1" applyBorder="1" applyAlignment="1">
      <alignment horizontal="left"/>
    </xf>
    <xf numFmtId="0" fontId="20" fillId="0" borderId="0" xfId="0" applyFont="1"/>
    <xf numFmtId="0" fontId="21" fillId="0" borderId="0" xfId="0" applyFont="1"/>
    <xf numFmtId="0" fontId="4" fillId="0" borderId="2" xfId="0" applyFont="1" applyBorder="1" applyAlignment="1">
      <alignment horizontal="center" vertical="center" wrapText="1" shrinkToFit="1"/>
    </xf>
    <xf numFmtId="0" fontId="3" fillId="0" borderId="24" xfId="0" applyFont="1" applyBorder="1"/>
    <xf numFmtId="164" fontId="3" fillId="0" borderId="27" xfId="0" applyNumberFormat="1" applyFont="1" applyBorder="1" applyAlignment="1">
      <alignment horizontal="center" vertical="center" wrapText="1"/>
    </xf>
    <xf numFmtId="164" fontId="18" fillId="0" borderId="27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165" fontId="3" fillId="0" borderId="28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18" fillId="0" borderId="28" xfId="0" applyNumberFormat="1" applyFont="1" applyBorder="1" applyAlignment="1">
      <alignment horizontal="center" vertical="center"/>
    </xf>
    <xf numFmtId="165" fontId="18" fillId="0" borderId="28" xfId="0" applyNumberFormat="1" applyFont="1" applyBorder="1" applyAlignment="1">
      <alignment horizontal="center" vertical="center" wrapText="1"/>
    </xf>
    <xf numFmtId="165" fontId="18" fillId="0" borderId="4" xfId="0" applyNumberFormat="1" applyFont="1" applyBorder="1" applyAlignment="1">
      <alignment horizontal="center" vertical="center" wrapText="1"/>
    </xf>
    <xf numFmtId="165" fontId="18" fillId="0" borderId="28" xfId="0" applyNumberFormat="1" applyFont="1" applyBorder="1" applyAlignment="1">
      <alignment horizontal="left" vertical="center" wrapText="1"/>
    </xf>
    <xf numFmtId="165" fontId="3" fillId="0" borderId="28" xfId="0" applyNumberFormat="1" applyFont="1" applyBorder="1" applyAlignment="1">
      <alignment horizontal="center" vertical="center"/>
    </xf>
    <xf numFmtId="165" fontId="3" fillId="0" borderId="29" xfId="0" applyNumberFormat="1" applyFont="1" applyBorder="1" applyAlignment="1">
      <alignment horizontal="center" vertical="center"/>
    </xf>
    <xf numFmtId="165" fontId="3" fillId="0" borderId="27" xfId="0" applyNumberFormat="1" applyFont="1" applyBorder="1" applyAlignment="1">
      <alignment horizontal="center" vertical="center" wrapText="1"/>
    </xf>
    <xf numFmtId="165" fontId="18" fillId="0" borderId="2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164" fontId="18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4" fontId="18" fillId="0" borderId="8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 wrapText="1"/>
    </xf>
    <xf numFmtId="164" fontId="18" fillId="0" borderId="8" xfId="0" applyNumberFormat="1" applyFont="1" applyBorder="1" applyAlignment="1">
      <alignment horizontal="left" vertical="center"/>
    </xf>
    <xf numFmtId="0" fontId="23" fillId="0" borderId="21" xfId="0" applyFont="1" applyBorder="1" applyAlignment="1">
      <alignment vertical="center" wrapText="1"/>
    </xf>
    <xf numFmtId="0" fontId="4" fillId="0" borderId="24" xfId="0" applyFont="1" applyBorder="1"/>
    <xf numFmtId="0" fontId="4" fillId="0" borderId="0" xfId="0" applyFont="1"/>
    <xf numFmtId="0" fontId="16" fillId="0" borderId="0" xfId="0" applyFont="1"/>
    <xf numFmtId="0" fontId="3" fillId="2" borderId="2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4" fontId="3" fillId="0" borderId="0" xfId="0" applyNumberFormat="1" applyFont="1"/>
    <xf numFmtId="4" fontId="10" fillId="0" borderId="24" xfId="0" applyNumberFormat="1" applyFont="1" applyBorder="1"/>
    <xf numFmtId="4" fontId="10" fillId="0" borderId="0" xfId="0" applyNumberFormat="1" applyFont="1"/>
    <xf numFmtId="167" fontId="22" fillId="0" borderId="0" xfId="0" applyNumberFormat="1" applyFont="1"/>
    <xf numFmtId="4" fontId="10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0" fontId="3" fillId="0" borderId="34" xfId="0" applyFont="1" applyFill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166" fontId="13" fillId="0" borderId="37" xfId="0" applyNumberFormat="1" applyFont="1" applyBorder="1" applyAlignment="1">
      <alignment horizontal="center" vertical="center" wrapText="1"/>
    </xf>
    <xf numFmtId="166" fontId="10" fillId="0" borderId="7" xfId="1" applyNumberFormat="1" applyFont="1" applyBorder="1" applyAlignment="1">
      <alignment horizontal="center" vertical="center" wrapText="1"/>
    </xf>
    <xf numFmtId="166" fontId="10" fillId="0" borderId="7" xfId="0" applyNumberFormat="1" applyFont="1" applyBorder="1" applyAlignment="1">
      <alignment horizontal="center" vertical="center" wrapText="1"/>
    </xf>
    <xf numFmtId="166" fontId="10" fillId="0" borderId="7" xfId="1" applyNumberFormat="1" applyFont="1" applyBorder="1" applyAlignment="1">
      <alignment horizontal="center"/>
    </xf>
    <xf numFmtId="166" fontId="13" fillId="0" borderId="7" xfId="1" applyNumberFormat="1" applyFont="1" applyBorder="1" applyAlignment="1">
      <alignment horizontal="center"/>
    </xf>
    <xf numFmtId="166" fontId="10" fillId="0" borderId="7" xfId="0" applyNumberFormat="1" applyFont="1" applyBorder="1" applyAlignment="1">
      <alignment horizontal="center"/>
    </xf>
    <xf numFmtId="166" fontId="13" fillId="0" borderId="7" xfId="0" applyNumberFormat="1" applyFont="1" applyBorder="1" applyAlignment="1">
      <alignment horizontal="center"/>
    </xf>
    <xf numFmtId="166" fontId="10" fillId="0" borderId="8" xfId="1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6" fontId="10" fillId="0" borderId="15" xfId="0" applyNumberFormat="1" applyFont="1" applyBorder="1" applyAlignment="1">
      <alignment horizontal="center" wrapText="1"/>
    </xf>
    <xf numFmtId="166" fontId="10" fillId="2" borderId="16" xfId="0" applyNumberFormat="1" applyFont="1" applyFill="1" applyBorder="1" applyAlignment="1">
      <alignment horizontal="center"/>
    </xf>
    <xf numFmtId="166" fontId="10" fillId="2" borderId="7" xfId="0" applyNumberFormat="1" applyFont="1" applyFill="1" applyBorder="1" applyAlignment="1">
      <alignment horizontal="center"/>
    </xf>
    <xf numFmtId="166" fontId="10" fillId="0" borderId="18" xfId="0" applyNumberFormat="1" applyFont="1" applyBorder="1" applyAlignment="1">
      <alignment horizontal="center"/>
    </xf>
    <xf numFmtId="166" fontId="10" fillId="0" borderId="20" xfId="0" applyNumberFormat="1" applyFont="1" applyBorder="1" applyAlignment="1">
      <alignment horizontal="center"/>
    </xf>
    <xf numFmtId="166" fontId="10" fillId="0" borderId="19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3" fillId="0" borderId="36" xfId="0" applyNumberFormat="1" applyFont="1" applyBorder="1" applyAlignment="1">
      <alignment horizontal="center" vertical="center" wrapText="1"/>
    </xf>
    <xf numFmtId="0" fontId="8" fillId="0" borderId="0" xfId="5" applyFont="1" applyAlignment="1">
      <alignment horizontal="center"/>
    </xf>
    <xf numFmtId="0" fontId="12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4" fillId="0" borderId="5" xfId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10" fillId="0" borderId="2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21" xfId="0" applyFont="1" applyFill="1" applyBorder="1" applyAlignment="1">
      <alignment horizontal="center" vertical="center" wrapText="1" shrinkToFit="1"/>
    </xf>
    <xf numFmtId="0" fontId="3" fillId="0" borderId="22" xfId="0" applyFont="1" applyFill="1" applyBorder="1" applyAlignment="1">
      <alignment horizontal="center" vertical="center" wrapText="1" shrinkToFi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21" xfId="1" applyFont="1" applyBorder="1" applyAlignment="1">
      <alignment horizontal="left" vertical="center" wrapText="1"/>
    </xf>
    <xf numFmtId="0" fontId="4" fillId="0" borderId="2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3" fillId="0" borderId="3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left" vertical="center" wrapText="1"/>
    </xf>
    <xf numFmtId="0" fontId="3" fillId="0" borderId="32" xfId="1" applyFont="1" applyBorder="1" applyAlignment="1">
      <alignment horizontal="left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3" fillId="0" borderId="22" xfId="1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164" fontId="3" fillId="0" borderId="28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</cellXfs>
  <cellStyles count="7">
    <cellStyle name="Обычный" xfId="0" builtinId="0"/>
    <cellStyle name="Обычный 2_ООО Тепловая компания (печора)" xfId="1"/>
    <cellStyle name="Обычный 4" xfId="6"/>
    <cellStyle name="Обычный 5" xfId="2"/>
    <cellStyle name="Обычный 5 2" xfId="3"/>
    <cellStyle name="Обычный 5_ГВС БЖКХ ПП 2016 фактВкх" xfId="4"/>
    <cellStyle name="Обычный_PP_PitWater" xfId="5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7"/>
  <sheetViews>
    <sheetView zoomScaleNormal="100" workbookViewId="0">
      <selection activeCell="A17" sqref="A17"/>
    </sheetView>
  </sheetViews>
  <sheetFormatPr defaultRowHeight="15.75" x14ac:dyDescent="0.25"/>
  <cols>
    <col min="1" max="1" width="47.7109375" style="22" customWidth="1"/>
    <col min="2" max="2" width="61.85546875" style="22" customWidth="1"/>
    <col min="3" max="3" width="7" style="22" customWidth="1"/>
    <col min="4" max="4" width="6.7109375" style="22" customWidth="1"/>
    <col min="5" max="16384" width="9.140625" style="22"/>
  </cols>
  <sheetData>
    <row r="1" spans="1:2" s="23" customFormat="1" ht="18.75" x14ac:dyDescent="0.3">
      <c r="A1" s="249" t="s">
        <v>57</v>
      </c>
      <c r="B1" s="249"/>
    </row>
    <row r="2" spans="1:2" s="23" customFormat="1" ht="18.75" x14ac:dyDescent="0.3">
      <c r="A2" s="250" t="s">
        <v>137</v>
      </c>
      <c r="B2" s="250"/>
    </row>
    <row r="3" spans="1:2" s="23" customFormat="1" ht="19.5" customHeight="1" x14ac:dyDescent="0.3">
      <c r="A3" s="251"/>
      <c r="B3" s="252"/>
    </row>
    <row r="4" spans="1:2" s="23" customFormat="1" ht="18.75" customHeight="1" x14ac:dyDescent="0.3">
      <c r="A4" s="253" t="s">
        <v>48</v>
      </c>
      <c r="B4" s="253"/>
    </row>
    <row r="5" spans="1:2" ht="27" customHeight="1" x14ac:dyDescent="0.25">
      <c r="A5" s="24" t="s">
        <v>52</v>
      </c>
      <c r="B5" s="30" t="s">
        <v>49</v>
      </c>
    </row>
    <row r="6" spans="1:2" ht="36" customHeight="1" x14ac:dyDescent="0.25">
      <c r="A6" s="24" t="s">
        <v>53</v>
      </c>
      <c r="B6" s="10" t="s">
        <v>51</v>
      </c>
    </row>
    <row r="7" spans="1:2" ht="38.25" customHeight="1" x14ac:dyDescent="0.25">
      <c r="A7" s="24" t="s">
        <v>54</v>
      </c>
      <c r="B7" s="10" t="s">
        <v>50</v>
      </c>
    </row>
    <row r="8" spans="1:2" ht="27.75" customHeight="1" x14ac:dyDescent="0.25">
      <c r="A8" s="24" t="s">
        <v>55</v>
      </c>
      <c r="B8" s="30" t="s">
        <v>56</v>
      </c>
    </row>
    <row r="9" spans="1:2" s="27" customFormat="1" ht="21.75" customHeight="1" x14ac:dyDescent="0.25">
      <c r="A9" s="25"/>
      <c r="B9" s="26"/>
    </row>
    <row r="10" spans="1:2" ht="16.5" customHeight="1" x14ac:dyDescent="0.25"/>
    <row r="11" spans="1:2" x14ac:dyDescent="0.25">
      <c r="A11" s="181" t="s">
        <v>133</v>
      </c>
      <c r="B11" s="182" t="s">
        <v>134</v>
      </c>
    </row>
    <row r="12" spans="1:2" x14ac:dyDescent="0.25">
      <c r="A12" s="116" t="s">
        <v>126</v>
      </c>
      <c r="B12" s="116" t="s">
        <v>127</v>
      </c>
    </row>
    <row r="20" spans="1:3" x14ac:dyDescent="0.25">
      <c r="C20" s="28"/>
    </row>
    <row r="22" spans="1:3" x14ac:dyDescent="0.25">
      <c r="C22" s="29"/>
    </row>
    <row r="25" spans="1:3" s="27" customFormat="1" x14ac:dyDescent="0.25">
      <c r="A25" s="22"/>
      <c r="B25" s="22"/>
      <c r="C25" s="22"/>
    </row>
    <row r="26" spans="1:3" ht="15" customHeight="1" x14ac:dyDescent="0.25"/>
    <row r="27" spans="1:3" ht="31.5" customHeight="1" x14ac:dyDescent="0.25"/>
  </sheetData>
  <mergeCells count="4">
    <mergeCell ref="A1:B1"/>
    <mergeCell ref="A2:B2"/>
    <mergeCell ref="A3:B3"/>
    <mergeCell ref="A4:B4"/>
  </mergeCells>
  <phoneticPr fontId="0" type="noConversion"/>
  <printOptions horizontalCentered="1"/>
  <pageMargins left="1.1811023622047245" right="0.39370078740157483" top="0.78740157480314965" bottom="0.3937007874015748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Y45"/>
  <sheetViews>
    <sheetView zoomScaleNormal="100" workbookViewId="0">
      <selection activeCell="X8" sqref="X8"/>
    </sheetView>
  </sheetViews>
  <sheetFormatPr defaultRowHeight="15" x14ac:dyDescent="0.25"/>
  <cols>
    <col min="1" max="1" width="7.28515625" style="13" customWidth="1"/>
    <col min="2" max="2" width="45.7109375" style="13" customWidth="1"/>
    <col min="3" max="3" width="12.140625" style="13" customWidth="1"/>
    <col min="4" max="4" width="11.7109375" style="13" hidden="1" customWidth="1"/>
    <col min="5" max="15" width="13.28515625" style="13" hidden="1" customWidth="1"/>
    <col min="16" max="16" width="13.28515625" style="13" customWidth="1"/>
    <col min="17" max="19" width="13.28515625" style="184" customWidth="1"/>
    <col min="20" max="20" width="13.28515625" style="13" hidden="1" customWidth="1"/>
    <col min="21" max="23" width="12.85546875" style="13" hidden="1" customWidth="1"/>
    <col min="24" max="24" width="12.42578125" style="226" bestFit="1" customWidth="1"/>
    <col min="25" max="16384" width="9.140625" style="13"/>
  </cols>
  <sheetData>
    <row r="1" spans="1:25" s="1" customFormat="1" ht="21" customHeight="1" x14ac:dyDescent="0.25">
      <c r="A1" s="14" t="s">
        <v>72</v>
      </c>
      <c r="B1" s="20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83"/>
      <c r="R1" s="183"/>
      <c r="S1" s="183"/>
      <c r="X1" s="224"/>
    </row>
    <row r="2" spans="1:25" ht="15" customHeight="1" x14ac:dyDescent="0.25">
      <c r="A2" s="254" t="s">
        <v>31</v>
      </c>
      <c r="B2" s="254" t="s">
        <v>32</v>
      </c>
      <c r="C2" s="254" t="s">
        <v>33</v>
      </c>
      <c r="D2" s="259" t="s">
        <v>64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1"/>
      <c r="T2" s="161"/>
      <c r="U2" s="161"/>
      <c r="V2" s="161"/>
      <c r="W2" s="162"/>
      <c r="X2" s="225"/>
    </row>
    <row r="3" spans="1:25" ht="14.25" customHeight="1" x14ac:dyDescent="0.25">
      <c r="A3" s="255"/>
      <c r="B3" s="255"/>
      <c r="C3" s="255"/>
      <c r="D3" s="262" t="s">
        <v>58</v>
      </c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4"/>
      <c r="T3" s="163"/>
      <c r="U3" s="163"/>
      <c r="V3" s="163"/>
      <c r="W3" s="164"/>
      <c r="X3" s="225"/>
    </row>
    <row r="4" spans="1:25" ht="15.75" customHeight="1" x14ac:dyDescent="0.25">
      <c r="A4" s="255"/>
      <c r="B4" s="255"/>
      <c r="C4" s="255"/>
      <c r="D4" s="258" t="s">
        <v>81</v>
      </c>
      <c r="E4" s="258"/>
      <c r="F4" s="258"/>
      <c r="G4" s="258"/>
      <c r="H4" s="257" t="s">
        <v>132</v>
      </c>
      <c r="I4" s="258"/>
      <c r="J4" s="258"/>
      <c r="K4" s="258"/>
      <c r="L4" s="258" t="s">
        <v>82</v>
      </c>
      <c r="M4" s="258"/>
      <c r="N4" s="258"/>
      <c r="O4" s="258"/>
      <c r="P4" s="258" t="s">
        <v>83</v>
      </c>
      <c r="Q4" s="258"/>
      <c r="R4" s="258"/>
      <c r="S4" s="258"/>
      <c r="T4" s="257" t="s">
        <v>84</v>
      </c>
      <c r="U4" s="258"/>
      <c r="V4" s="258"/>
      <c r="W4" s="258"/>
      <c r="X4" s="225"/>
    </row>
    <row r="5" spans="1:25" ht="15.75" customHeight="1" x14ac:dyDescent="0.25">
      <c r="A5" s="255"/>
      <c r="B5" s="255"/>
      <c r="C5" s="255"/>
      <c r="D5" s="222" t="s">
        <v>59</v>
      </c>
      <c r="E5" s="258" t="s">
        <v>60</v>
      </c>
      <c r="F5" s="258"/>
      <c r="G5" s="258"/>
      <c r="H5" s="222" t="s">
        <v>59</v>
      </c>
      <c r="I5" s="258" t="s">
        <v>60</v>
      </c>
      <c r="J5" s="258"/>
      <c r="K5" s="258"/>
      <c r="L5" s="222" t="s">
        <v>59</v>
      </c>
      <c r="M5" s="258" t="s">
        <v>60</v>
      </c>
      <c r="N5" s="258"/>
      <c r="O5" s="258"/>
      <c r="P5" s="222" t="s">
        <v>59</v>
      </c>
      <c r="Q5" s="258" t="s">
        <v>60</v>
      </c>
      <c r="R5" s="258"/>
      <c r="S5" s="258"/>
      <c r="T5" s="223" t="s">
        <v>59</v>
      </c>
      <c r="U5" s="258" t="s">
        <v>60</v>
      </c>
      <c r="V5" s="258"/>
      <c r="W5" s="258"/>
      <c r="X5" s="225"/>
    </row>
    <row r="6" spans="1:25" ht="15.75" customHeight="1" x14ac:dyDescent="0.25">
      <c r="A6" s="256"/>
      <c r="B6" s="256"/>
      <c r="C6" s="256"/>
      <c r="D6" s="70" t="s">
        <v>61</v>
      </c>
      <c r="E6" s="71" t="s">
        <v>62</v>
      </c>
      <c r="F6" s="71" t="s">
        <v>63</v>
      </c>
      <c r="G6" s="71" t="s">
        <v>61</v>
      </c>
      <c r="H6" s="70" t="s">
        <v>61</v>
      </c>
      <c r="I6" s="71" t="s">
        <v>62</v>
      </c>
      <c r="J6" s="71" t="s">
        <v>63</v>
      </c>
      <c r="K6" s="71" t="s">
        <v>61</v>
      </c>
      <c r="L6" s="70" t="s">
        <v>61</v>
      </c>
      <c r="M6" s="71" t="s">
        <v>62</v>
      </c>
      <c r="N6" s="71" t="s">
        <v>63</v>
      </c>
      <c r="O6" s="71" t="s">
        <v>61</v>
      </c>
      <c r="P6" s="70" t="s">
        <v>61</v>
      </c>
      <c r="Q6" s="71" t="s">
        <v>62</v>
      </c>
      <c r="R6" s="71" t="s">
        <v>63</v>
      </c>
      <c r="S6" s="71" t="s">
        <v>61</v>
      </c>
      <c r="T6" s="230" t="s">
        <v>61</v>
      </c>
      <c r="U6" s="71" t="s">
        <v>62</v>
      </c>
      <c r="V6" s="71" t="s">
        <v>63</v>
      </c>
      <c r="W6" s="71" t="s">
        <v>61</v>
      </c>
      <c r="X6" s="225"/>
    </row>
    <row r="7" spans="1:25" ht="15.75" x14ac:dyDescent="0.25">
      <c r="A7" s="16">
        <v>1</v>
      </c>
      <c r="B7" s="16">
        <f>A7+1</f>
        <v>2</v>
      </c>
      <c r="C7" s="16">
        <f>B7+1</f>
        <v>3</v>
      </c>
      <c r="D7" s="15">
        <v>4</v>
      </c>
      <c r="E7" s="16">
        <v>5</v>
      </c>
      <c r="F7" s="16">
        <v>6</v>
      </c>
      <c r="G7" s="15">
        <v>7</v>
      </c>
      <c r="H7" s="16"/>
      <c r="I7" s="16">
        <f>G7+1</f>
        <v>8</v>
      </c>
      <c r="J7" s="16">
        <f>I7+1</f>
        <v>9</v>
      </c>
      <c r="K7" s="16">
        <f>J7+1</f>
        <v>10</v>
      </c>
      <c r="L7" s="16"/>
      <c r="M7" s="16">
        <f>K7+1</f>
        <v>11</v>
      </c>
      <c r="N7" s="16">
        <f>M7+1</f>
        <v>12</v>
      </c>
      <c r="O7" s="16">
        <f>N7+1</f>
        <v>13</v>
      </c>
      <c r="P7" s="16">
        <v>4</v>
      </c>
      <c r="Q7" s="16">
        <v>5</v>
      </c>
      <c r="R7" s="16">
        <f>Q7+1</f>
        <v>6</v>
      </c>
      <c r="S7" s="15">
        <f>R7+1</f>
        <v>7</v>
      </c>
      <c r="T7" s="231"/>
      <c r="U7" s="16">
        <f>S7+1</f>
        <v>8</v>
      </c>
      <c r="V7" s="16">
        <f>U7+1</f>
        <v>9</v>
      </c>
      <c r="W7" s="16">
        <f>V7+1</f>
        <v>10</v>
      </c>
      <c r="X7" s="225"/>
    </row>
    <row r="8" spans="1:25" ht="18.75" customHeight="1" x14ac:dyDescent="0.25">
      <c r="A8" s="46" t="s">
        <v>5</v>
      </c>
      <c r="B8" s="47" t="s">
        <v>86</v>
      </c>
      <c r="C8" s="48" t="s">
        <v>29</v>
      </c>
      <c r="D8" s="101">
        <f t="shared" ref="D8:W8" si="0">D9+D16+D22+D25+D31+D34</f>
        <v>378776.60700000008</v>
      </c>
      <c r="E8" s="118">
        <v>190772.58300000001</v>
      </c>
      <c r="F8" s="119">
        <v>150162.291</v>
      </c>
      <c r="G8" s="120">
        <f>G9+G16+G22+G25+G31+G34</f>
        <v>340934.87399999995</v>
      </c>
      <c r="H8" s="101">
        <v>372208.89199999993</v>
      </c>
      <c r="I8" s="73">
        <v>214496.60987096772</v>
      </c>
      <c r="J8" s="74">
        <v>185737.47200000004</v>
      </c>
      <c r="K8" s="72">
        <v>400234.08187096776</v>
      </c>
      <c r="L8" s="101">
        <f t="shared" ref="L8" si="1">L9+L16+L22+L25+L31+L34</f>
        <v>372208.89199999993</v>
      </c>
      <c r="M8" s="73">
        <f t="shared" si="0"/>
        <v>0</v>
      </c>
      <c r="N8" s="74">
        <f t="shared" si="0"/>
        <v>0</v>
      </c>
      <c r="O8" s="72">
        <f t="shared" si="0"/>
        <v>0</v>
      </c>
      <c r="P8" s="101">
        <v>348002.22900000005</v>
      </c>
      <c r="Q8" s="73">
        <v>227357.198</v>
      </c>
      <c r="R8" s="74">
        <v>174296.27799999999</v>
      </c>
      <c r="S8" s="72">
        <v>401653.47600000002</v>
      </c>
      <c r="T8" s="232">
        <f t="shared" si="0"/>
        <v>0</v>
      </c>
      <c r="U8" s="73">
        <f t="shared" si="0"/>
        <v>0</v>
      </c>
      <c r="V8" s="74">
        <f t="shared" si="0"/>
        <v>0</v>
      </c>
      <c r="W8" s="72">
        <f t="shared" si="0"/>
        <v>0</v>
      </c>
      <c r="X8" s="228"/>
    </row>
    <row r="9" spans="1:25" ht="30" x14ac:dyDescent="0.25">
      <c r="A9" s="49" t="s">
        <v>87</v>
      </c>
      <c r="B9" s="50" t="s">
        <v>88</v>
      </c>
      <c r="C9" s="51" t="s">
        <v>29</v>
      </c>
      <c r="D9" s="75"/>
      <c r="E9" s="121"/>
      <c r="F9" s="122"/>
      <c r="G9" s="123"/>
      <c r="H9" s="75"/>
      <c r="I9" s="76">
        <v>20367.638000000003</v>
      </c>
      <c r="J9" s="77">
        <v>17852.606000000003</v>
      </c>
      <c r="K9" s="78">
        <v>38220.244000000006</v>
      </c>
      <c r="L9" s="75"/>
      <c r="M9" s="76"/>
      <c r="N9" s="77"/>
      <c r="O9" s="78"/>
      <c r="P9" s="75"/>
      <c r="Q9" s="94">
        <v>30559.251</v>
      </c>
      <c r="R9" s="95">
        <v>14488.797999999999</v>
      </c>
      <c r="S9" s="89">
        <v>45048.048999999999</v>
      </c>
      <c r="T9" s="233"/>
      <c r="U9" s="76"/>
      <c r="V9" s="77"/>
      <c r="W9" s="78"/>
    </row>
    <row r="10" spans="1:25" x14ac:dyDescent="0.25">
      <c r="A10" s="52"/>
      <c r="B10" s="53" t="s">
        <v>89</v>
      </c>
      <c r="C10" s="54" t="s">
        <v>4</v>
      </c>
      <c r="D10" s="79">
        <f t="shared" ref="D10:W10" si="2">D9/D8*100</f>
        <v>0</v>
      </c>
      <c r="E10" s="124">
        <f t="shared" si="2"/>
        <v>0</v>
      </c>
      <c r="F10" s="125">
        <f t="shared" si="2"/>
        <v>0</v>
      </c>
      <c r="G10" s="126">
        <f t="shared" si="2"/>
        <v>0</v>
      </c>
      <c r="H10" s="79">
        <v>0</v>
      </c>
      <c r="I10" s="80">
        <v>9.4955524062838705</v>
      </c>
      <c r="J10" s="81">
        <v>9.6117416737533716</v>
      </c>
      <c r="K10" s="82">
        <v>9.5494726039652722</v>
      </c>
      <c r="L10" s="79">
        <f t="shared" ref="L10" si="3">L9/L8*100</f>
        <v>0</v>
      </c>
      <c r="M10" s="80" t="e">
        <f t="shared" si="2"/>
        <v>#DIV/0!</v>
      </c>
      <c r="N10" s="81" t="e">
        <f t="shared" si="2"/>
        <v>#DIV/0!</v>
      </c>
      <c r="O10" s="82" t="e">
        <f t="shared" si="2"/>
        <v>#DIV/0!</v>
      </c>
      <c r="P10" s="79">
        <v>0</v>
      </c>
      <c r="Q10" s="80">
        <v>13.441074779607373</v>
      </c>
      <c r="R10" s="81">
        <v>8.3127409066073117</v>
      </c>
      <c r="S10" s="82">
        <v>11.215650228805687</v>
      </c>
      <c r="T10" s="234" t="e">
        <f t="shared" si="2"/>
        <v>#DIV/0!</v>
      </c>
      <c r="U10" s="80" t="e">
        <f t="shared" si="2"/>
        <v>#DIV/0!</v>
      </c>
      <c r="V10" s="81" t="e">
        <f t="shared" si="2"/>
        <v>#DIV/0!</v>
      </c>
      <c r="W10" s="82" t="e">
        <f t="shared" si="2"/>
        <v>#DIV/0!</v>
      </c>
    </row>
    <row r="11" spans="1:25" ht="16.5" customHeight="1" x14ac:dyDescent="0.25">
      <c r="A11" s="49" t="s">
        <v>90</v>
      </c>
      <c r="B11" s="50" t="s">
        <v>91</v>
      </c>
      <c r="C11" s="51" t="s">
        <v>29</v>
      </c>
      <c r="D11" s="75"/>
      <c r="E11" s="127"/>
      <c r="F11" s="128"/>
      <c r="G11" s="129"/>
      <c r="H11" s="75"/>
      <c r="I11" s="83"/>
      <c r="J11" s="84"/>
      <c r="K11" s="85"/>
      <c r="L11" s="75"/>
      <c r="M11" s="83"/>
      <c r="N11" s="84"/>
      <c r="O11" s="85"/>
      <c r="P11" s="75"/>
      <c r="Q11" s="87"/>
      <c r="R11" s="88"/>
      <c r="S11" s="89"/>
      <c r="T11" s="233"/>
      <c r="U11" s="83"/>
      <c r="V11" s="84"/>
      <c r="W11" s="85"/>
    </row>
    <row r="12" spans="1:25" ht="17.25" customHeight="1" x14ac:dyDescent="0.25">
      <c r="A12" s="55" t="s">
        <v>80</v>
      </c>
      <c r="B12" s="56" t="s">
        <v>92</v>
      </c>
      <c r="C12" s="51"/>
      <c r="D12" s="75"/>
      <c r="E12" s="127"/>
      <c r="F12" s="128"/>
      <c r="G12" s="129"/>
      <c r="H12" s="75"/>
      <c r="I12" s="83"/>
      <c r="J12" s="84"/>
      <c r="K12" s="85"/>
      <c r="L12" s="75"/>
      <c r="M12" s="83"/>
      <c r="N12" s="84"/>
      <c r="O12" s="85"/>
      <c r="P12" s="75"/>
      <c r="Q12" s="87"/>
      <c r="R12" s="88"/>
      <c r="S12" s="89"/>
      <c r="T12" s="233"/>
      <c r="U12" s="83"/>
      <c r="V12" s="84"/>
      <c r="W12" s="85"/>
    </row>
    <row r="13" spans="1:25" ht="32.25" customHeight="1" x14ac:dyDescent="0.25">
      <c r="A13" s="49" t="s">
        <v>93</v>
      </c>
      <c r="B13" s="57" t="s">
        <v>94</v>
      </c>
      <c r="C13" s="54" t="s">
        <v>74</v>
      </c>
      <c r="D13" s="86">
        <v>22667.563594450439</v>
      </c>
      <c r="E13" s="130">
        <v>11399.536</v>
      </c>
      <c r="F13" s="131">
        <v>8964.2960000000003</v>
      </c>
      <c r="G13" s="132">
        <f>E13+F13</f>
        <v>20363.832000000002</v>
      </c>
      <c r="H13" s="86">
        <v>22723.384903785605</v>
      </c>
      <c r="I13" s="87">
        <v>14949.550000000001</v>
      </c>
      <c r="J13" s="88">
        <v>12912.124999999998</v>
      </c>
      <c r="K13" s="89">
        <v>27861.674999999999</v>
      </c>
      <c r="L13" s="86">
        <v>22723.384903785605</v>
      </c>
      <c r="M13" s="87"/>
      <c r="N13" s="88"/>
      <c r="O13" s="89">
        <f>M13+N13</f>
        <v>0</v>
      </c>
      <c r="P13" s="86">
        <v>20517.709122093813</v>
      </c>
      <c r="Q13" s="87">
        <v>14635.824000000001</v>
      </c>
      <c r="R13" s="88">
        <v>11565.346</v>
      </c>
      <c r="S13" s="241">
        <v>26201.17</v>
      </c>
      <c r="T13" s="235"/>
      <c r="U13" s="87"/>
      <c r="V13" s="88"/>
      <c r="W13" s="89">
        <f>U13+V13</f>
        <v>0</v>
      </c>
      <c r="X13" s="229"/>
      <c r="Y13" s="184"/>
    </row>
    <row r="14" spans="1:25" ht="17.25" customHeight="1" x14ac:dyDescent="0.25">
      <c r="A14" s="49" t="s">
        <v>95</v>
      </c>
      <c r="B14" s="58" t="s">
        <v>96</v>
      </c>
      <c r="C14" s="51" t="s">
        <v>29</v>
      </c>
      <c r="D14" s="90">
        <f t="shared" ref="D14:W14" si="4">D8-D9+D11</f>
        <v>378776.60700000008</v>
      </c>
      <c r="E14" s="133">
        <f t="shared" si="4"/>
        <v>190772.58300000001</v>
      </c>
      <c r="F14" s="134">
        <f t="shared" si="4"/>
        <v>150162.291</v>
      </c>
      <c r="G14" s="135">
        <f t="shared" si="4"/>
        <v>340934.87399999995</v>
      </c>
      <c r="H14" s="90">
        <v>372208.89199999993</v>
      </c>
      <c r="I14" s="91">
        <v>194128.97187096771</v>
      </c>
      <c r="J14" s="92">
        <v>167884.86600000004</v>
      </c>
      <c r="K14" s="93">
        <v>362013.83787096775</v>
      </c>
      <c r="L14" s="90">
        <f t="shared" ref="L14" si="5">L8-L9+L11</f>
        <v>372208.89199999993</v>
      </c>
      <c r="M14" s="91">
        <f t="shared" si="4"/>
        <v>0</v>
      </c>
      <c r="N14" s="92">
        <f t="shared" si="4"/>
        <v>0</v>
      </c>
      <c r="O14" s="93">
        <f t="shared" si="4"/>
        <v>0</v>
      </c>
      <c r="P14" s="90">
        <v>348002.22900000005</v>
      </c>
      <c r="Q14" s="91">
        <v>196797.94700000001</v>
      </c>
      <c r="R14" s="92">
        <v>159807.47999999998</v>
      </c>
      <c r="S14" s="93">
        <v>356605.42700000003</v>
      </c>
      <c r="T14" s="236">
        <f t="shared" si="4"/>
        <v>0</v>
      </c>
      <c r="U14" s="91">
        <f t="shared" si="4"/>
        <v>0</v>
      </c>
      <c r="V14" s="92">
        <f t="shared" si="4"/>
        <v>0</v>
      </c>
      <c r="W14" s="93">
        <f t="shared" si="4"/>
        <v>0</v>
      </c>
    </row>
    <row r="15" spans="1:25" ht="17.25" customHeight="1" x14ac:dyDescent="0.25">
      <c r="A15" s="55" t="s">
        <v>138</v>
      </c>
      <c r="B15" s="50" t="s">
        <v>97</v>
      </c>
      <c r="C15" s="51" t="s">
        <v>29</v>
      </c>
      <c r="D15" s="75"/>
      <c r="E15" s="121"/>
      <c r="F15" s="122"/>
      <c r="G15" s="123"/>
      <c r="H15" s="75"/>
      <c r="I15" s="76"/>
      <c r="J15" s="77"/>
      <c r="K15" s="78"/>
      <c r="L15" s="75"/>
      <c r="M15" s="76"/>
      <c r="N15" s="77"/>
      <c r="O15" s="78"/>
      <c r="P15" s="75"/>
      <c r="Q15" s="242">
        <v>22159.955000000002</v>
      </c>
      <c r="R15" s="95">
        <v>8051.125</v>
      </c>
      <c r="S15" s="243">
        <v>30211.08</v>
      </c>
      <c r="T15" s="233"/>
      <c r="U15" s="76"/>
      <c r="V15" s="77"/>
      <c r="W15" s="78"/>
    </row>
    <row r="16" spans="1:25" ht="17.25" customHeight="1" x14ac:dyDescent="0.25">
      <c r="A16" s="55" t="s">
        <v>98</v>
      </c>
      <c r="B16" s="50" t="s">
        <v>99</v>
      </c>
      <c r="C16" s="51" t="s">
        <v>29</v>
      </c>
      <c r="D16" s="75"/>
      <c r="E16" s="136"/>
      <c r="F16" s="137"/>
      <c r="G16" s="138"/>
      <c r="H16" s="75"/>
      <c r="I16" s="94">
        <v>29062.206999999999</v>
      </c>
      <c r="J16" s="95">
        <v>8005.0700000000033</v>
      </c>
      <c r="K16" s="96">
        <v>37067.277000000002</v>
      </c>
      <c r="L16" s="75"/>
      <c r="M16" s="94"/>
      <c r="N16" s="95"/>
      <c r="O16" s="96"/>
      <c r="P16" s="75"/>
      <c r="Q16" s="94">
        <v>22159.955000000002</v>
      </c>
      <c r="R16" s="95">
        <v>8051.125</v>
      </c>
      <c r="S16" s="96">
        <v>30211.08</v>
      </c>
      <c r="T16" s="233"/>
      <c r="U16" s="94"/>
      <c r="V16" s="95"/>
      <c r="W16" s="96"/>
    </row>
    <row r="17" spans="1:24" ht="17.25" customHeight="1" x14ac:dyDescent="0.25">
      <c r="A17" s="55" t="s">
        <v>100</v>
      </c>
      <c r="B17" s="50" t="s">
        <v>101</v>
      </c>
      <c r="C17" s="51" t="s">
        <v>29</v>
      </c>
      <c r="D17" s="75"/>
      <c r="E17" s="127"/>
      <c r="F17" s="128"/>
      <c r="G17" s="129"/>
      <c r="H17" s="75"/>
      <c r="I17" s="83"/>
      <c r="J17" s="84"/>
      <c r="K17" s="85"/>
      <c r="L17" s="75"/>
      <c r="M17" s="83"/>
      <c r="N17" s="84"/>
      <c r="O17" s="85"/>
      <c r="P17" s="75"/>
      <c r="Q17" s="87">
        <v>1329.598</v>
      </c>
      <c r="R17" s="88">
        <v>483.06799999999998</v>
      </c>
      <c r="S17" s="89">
        <v>1812.6659999999999</v>
      </c>
      <c r="T17" s="233"/>
      <c r="U17" s="83"/>
      <c r="V17" s="84"/>
      <c r="W17" s="85"/>
    </row>
    <row r="18" spans="1:24" ht="33" customHeight="1" x14ac:dyDescent="0.25">
      <c r="A18" s="55" t="s">
        <v>102</v>
      </c>
      <c r="B18" s="50" t="s">
        <v>103</v>
      </c>
      <c r="C18" s="54" t="s">
        <v>4</v>
      </c>
      <c r="D18" s="102">
        <f t="shared" ref="D18:W18" si="6">D16/D20*100</f>
        <v>0</v>
      </c>
      <c r="E18" s="130">
        <f t="shared" si="6"/>
        <v>0</v>
      </c>
      <c r="F18" s="131">
        <f t="shared" si="6"/>
        <v>0</v>
      </c>
      <c r="G18" s="132">
        <f t="shared" si="6"/>
        <v>0</v>
      </c>
      <c r="H18" s="102">
        <v>0</v>
      </c>
      <c r="I18" s="87">
        <v>17.606334638422126</v>
      </c>
      <c r="J18" s="88">
        <v>5.0069303315848623</v>
      </c>
      <c r="K18" s="89">
        <v>11.407191662729725</v>
      </c>
      <c r="L18" s="102">
        <f t="shared" ref="L18" si="7">L16/L20*100</f>
        <v>0</v>
      </c>
      <c r="M18" s="87" t="e">
        <f t="shared" si="6"/>
        <v>#DIV/0!</v>
      </c>
      <c r="N18" s="88" t="e">
        <f t="shared" si="6"/>
        <v>#DIV/0!</v>
      </c>
      <c r="O18" s="89" t="e">
        <f t="shared" si="6"/>
        <v>#DIV/0!</v>
      </c>
      <c r="P18" s="102">
        <v>0</v>
      </c>
      <c r="Q18" s="87">
        <v>12.689080277560679</v>
      </c>
      <c r="R18" s="88">
        <v>5.3052967699441655</v>
      </c>
      <c r="S18" s="89">
        <v>9.25600589522465</v>
      </c>
      <c r="T18" s="237" t="e">
        <f t="shared" si="6"/>
        <v>#DIV/0!</v>
      </c>
      <c r="U18" s="87" t="e">
        <f t="shared" si="6"/>
        <v>#DIV/0!</v>
      </c>
      <c r="V18" s="88" t="e">
        <f t="shared" si="6"/>
        <v>#DIV/0!</v>
      </c>
      <c r="W18" s="89" t="e">
        <f t="shared" si="6"/>
        <v>#DIV/0!</v>
      </c>
    </row>
    <row r="19" spans="1:24" ht="17.25" customHeight="1" x14ac:dyDescent="0.25">
      <c r="A19" s="55" t="s">
        <v>104</v>
      </c>
      <c r="B19" s="53" t="s">
        <v>105</v>
      </c>
      <c r="C19" s="51"/>
      <c r="D19" s="75"/>
      <c r="E19" s="127"/>
      <c r="F19" s="128"/>
      <c r="G19" s="129"/>
      <c r="H19" s="75"/>
      <c r="I19" s="83"/>
      <c r="J19" s="84"/>
      <c r="K19" s="85"/>
      <c r="L19" s="75"/>
      <c r="M19" s="83"/>
      <c r="N19" s="84"/>
      <c r="O19" s="85"/>
      <c r="P19" s="75"/>
      <c r="Q19" s="87"/>
      <c r="R19" s="88"/>
      <c r="S19" s="89"/>
      <c r="T19" s="233"/>
      <c r="U19" s="83"/>
      <c r="V19" s="84"/>
      <c r="W19" s="85"/>
    </row>
    <row r="20" spans="1:24" ht="17.25" customHeight="1" x14ac:dyDescent="0.25">
      <c r="A20" s="59" t="s">
        <v>106</v>
      </c>
      <c r="B20" s="58" t="s">
        <v>107</v>
      </c>
      <c r="C20" s="51" t="s">
        <v>29</v>
      </c>
      <c r="D20" s="90">
        <f t="shared" ref="D20:W20" si="8">D14-D16</f>
        <v>378776.60700000008</v>
      </c>
      <c r="E20" s="133">
        <f t="shared" si="8"/>
        <v>190772.58300000001</v>
      </c>
      <c r="F20" s="134">
        <f t="shared" si="8"/>
        <v>150162.291</v>
      </c>
      <c r="G20" s="135">
        <f t="shared" si="8"/>
        <v>340934.87399999995</v>
      </c>
      <c r="H20" s="90">
        <v>372208.89199999993</v>
      </c>
      <c r="I20" s="91">
        <v>165066.76487096772</v>
      </c>
      <c r="J20" s="92">
        <v>159879.79600000003</v>
      </c>
      <c r="K20" s="93">
        <v>324946.56087096775</v>
      </c>
      <c r="L20" s="90">
        <f t="shared" ref="L20" si="9">L14-L16</f>
        <v>372208.89199999993</v>
      </c>
      <c r="M20" s="91">
        <f t="shared" si="8"/>
        <v>0</v>
      </c>
      <c r="N20" s="92">
        <f t="shared" si="8"/>
        <v>0</v>
      </c>
      <c r="O20" s="93">
        <f t="shared" si="8"/>
        <v>0</v>
      </c>
      <c r="P20" s="90">
        <v>348002.22900000005</v>
      </c>
      <c r="Q20" s="91">
        <v>174637.99200000003</v>
      </c>
      <c r="R20" s="92">
        <v>151756.35499999998</v>
      </c>
      <c r="S20" s="93">
        <v>326394.34700000001</v>
      </c>
      <c r="T20" s="236">
        <f t="shared" si="8"/>
        <v>0</v>
      </c>
      <c r="U20" s="91">
        <f t="shared" si="8"/>
        <v>0</v>
      </c>
      <c r="V20" s="92">
        <f t="shared" si="8"/>
        <v>0</v>
      </c>
      <c r="W20" s="93">
        <f t="shared" si="8"/>
        <v>0</v>
      </c>
      <c r="X20" s="227"/>
    </row>
    <row r="21" spans="1:24" ht="30.75" customHeight="1" x14ac:dyDescent="0.25">
      <c r="A21" s="55" t="s">
        <v>108</v>
      </c>
      <c r="B21" s="53" t="s">
        <v>109</v>
      </c>
      <c r="C21" s="51" t="s">
        <v>29</v>
      </c>
      <c r="D21" s="102">
        <f t="shared" ref="D21:W21" si="10">D22</f>
        <v>134568.29700000002</v>
      </c>
      <c r="E21" s="130">
        <f>E22</f>
        <v>72546.725000000006</v>
      </c>
      <c r="F21" s="131">
        <f>F22</f>
        <v>35832.385999999999</v>
      </c>
      <c r="G21" s="132">
        <f>G22</f>
        <v>108379.111</v>
      </c>
      <c r="H21" s="102">
        <v>128447.11900000001</v>
      </c>
      <c r="I21" s="87">
        <v>49515.489870967736</v>
      </c>
      <c r="J21" s="88">
        <v>43241.085000000006</v>
      </c>
      <c r="K21" s="89">
        <v>92756.574870967743</v>
      </c>
      <c r="L21" s="102">
        <f t="shared" si="10"/>
        <v>128447.11900000001</v>
      </c>
      <c r="M21" s="87">
        <f>M22</f>
        <v>0</v>
      </c>
      <c r="N21" s="88">
        <f t="shared" si="10"/>
        <v>0</v>
      </c>
      <c r="O21" s="89">
        <f t="shared" si="10"/>
        <v>0</v>
      </c>
      <c r="P21" s="102">
        <v>112131.327</v>
      </c>
      <c r="Q21" s="87">
        <v>52013.839</v>
      </c>
      <c r="R21" s="88">
        <v>30314.275000000001</v>
      </c>
      <c r="S21" s="89">
        <v>82328.114000000001</v>
      </c>
      <c r="T21" s="237">
        <f t="shared" si="10"/>
        <v>0</v>
      </c>
      <c r="U21" s="87">
        <f>U22</f>
        <v>0</v>
      </c>
      <c r="V21" s="88">
        <f t="shared" si="10"/>
        <v>0</v>
      </c>
      <c r="W21" s="89">
        <f t="shared" si="10"/>
        <v>0</v>
      </c>
    </row>
    <row r="22" spans="1:24" ht="17.25" customHeight="1" x14ac:dyDescent="0.25">
      <c r="A22" s="55"/>
      <c r="B22" s="56" t="s">
        <v>110</v>
      </c>
      <c r="C22" s="51" t="s">
        <v>29</v>
      </c>
      <c r="D22" s="75">
        <v>134568.29700000002</v>
      </c>
      <c r="E22" s="130">
        <v>72546.725000000006</v>
      </c>
      <c r="F22" s="131">
        <v>35832.385999999999</v>
      </c>
      <c r="G22" s="142">
        <f>E22+F22</f>
        <v>108379.111</v>
      </c>
      <c r="H22" s="75">
        <v>128447.11900000001</v>
      </c>
      <c r="I22" s="87">
        <v>49515.489870967736</v>
      </c>
      <c r="J22" s="88">
        <v>43241.085000000006</v>
      </c>
      <c r="K22" s="97">
        <v>92756.574870967743</v>
      </c>
      <c r="L22" s="75">
        <v>128447.11900000001</v>
      </c>
      <c r="M22" s="87"/>
      <c r="N22" s="88"/>
      <c r="O22" s="97">
        <f>M22+N22</f>
        <v>0</v>
      </c>
      <c r="P22" s="75">
        <v>112131.327</v>
      </c>
      <c r="Q22" s="87">
        <v>52013.839</v>
      </c>
      <c r="R22" s="88">
        <v>30314.275000000001</v>
      </c>
      <c r="S22" s="97">
        <v>82328.114000000001</v>
      </c>
      <c r="T22" s="233"/>
      <c r="U22" s="87"/>
      <c r="V22" s="88"/>
      <c r="W22" s="97">
        <f>U22+V22</f>
        <v>0</v>
      </c>
    </row>
    <row r="23" spans="1:24" x14ac:dyDescent="0.25">
      <c r="A23" s="59" t="s">
        <v>111</v>
      </c>
      <c r="B23" s="60" t="s">
        <v>112</v>
      </c>
      <c r="C23" s="51" t="s">
        <v>29</v>
      </c>
      <c r="D23" s="90">
        <f t="shared" ref="D23:W23" si="11">D20-D21</f>
        <v>244208.31000000006</v>
      </c>
      <c r="E23" s="133">
        <f t="shared" si="11"/>
        <v>118225.85800000001</v>
      </c>
      <c r="F23" s="134">
        <f t="shared" si="11"/>
        <v>114329.905</v>
      </c>
      <c r="G23" s="143">
        <f t="shared" si="11"/>
        <v>232555.76299999995</v>
      </c>
      <c r="H23" s="90">
        <v>243761.77299999993</v>
      </c>
      <c r="I23" s="91">
        <v>115551.27499999998</v>
      </c>
      <c r="J23" s="92">
        <v>116638.71100000002</v>
      </c>
      <c r="K23" s="93">
        <v>232189.986</v>
      </c>
      <c r="L23" s="90">
        <f t="shared" ref="L23" si="12">L20-L21</f>
        <v>243761.77299999993</v>
      </c>
      <c r="M23" s="91">
        <f t="shared" si="11"/>
        <v>0</v>
      </c>
      <c r="N23" s="92">
        <f t="shared" si="11"/>
        <v>0</v>
      </c>
      <c r="O23" s="93">
        <f t="shared" si="11"/>
        <v>0</v>
      </c>
      <c r="P23" s="90">
        <v>235870.90200000006</v>
      </c>
      <c r="Q23" s="91">
        <v>122624.15300000002</v>
      </c>
      <c r="R23" s="92">
        <v>121442.07999999999</v>
      </c>
      <c r="S23" s="93">
        <v>244066.23300000001</v>
      </c>
      <c r="T23" s="236">
        <f t="shared" si="11"/>
        <v>0</v>
      </c>
      <c r="U23" s="91">
        <f t="shared" si="11"/>
        <v>0</v>
      </c>
      <c r="V23" s="92">
        <f t="shared" si="11"/>
        <v>0</v>
      </c>
      <c r="W23" s="93">
        <f t="shared" si="11"/>
        <v>0</v>
      </c>
    </row>
    <row r="24" spans="1:24" x14ac:dyDescent="0.25">
      <c r="A24" s="61" t="s">
        <v>113</v>
      </c>
      <c r="B24" s="62" t="s">
        <v>73</v>
      </c>
      <c r="C24" s="51" t="s">
        <v>29</v>
      </c>
      <c r="D24" s="104">
        <f t="shared" ref="D24:W24" si="13">D25+D28</f>
        <v>202353.55000000002</v>
      </c>
      <c r="E24" s="130">
        <f t="shared" si="13"/>
        <v>96316.045999999988</v>
      </c>
      <c r="F24" s="131">
        <f t="shared" si="13"/>
        <v>97423.131999999998</v>
      </c>
      <c r="G24" s="144">
        <f t="shared" si="13"/>
        <v>193739.17799999996</v>
      </c>
      <c r="H24" s="104">
        <v>203270.78499999997</v>
      </c>
      <c r="I24" s="87">
        <v>95775.456999999995</v>
      </c>
      <c r="J24" s="88">
        <v>98467.633000000002</v>
      </c>
      <c r="K24" s="89">
        <v>194243.09</v>
      </c>
      <c r="L24" s="175">
        <f t="shared" ref="L24" si="14">L25+L28</f>
        <v>203270.78499999997</v>
      </c>
      <c r="M24" s="87">
        <f t="shared" si="13"/>
        <v>0</v>
      </c>
      <c r="N24" s="88">
        <f t="shared" si="13"/>
        <v>0</v>
      </c>
      <c r="O24" s="89">
        <f t="shared" si="13"/>
        <v>0</v>
      </c>
      <c r="P24" s="104">
        <v>197279.92199999999</v>
      </c>
      <c r="Q24" s="87">
        <v>95292.82</v>
      </c>
      <c r="R24" s="88">
        <v>98911.156000000003</v>
      </c>
      <c r="S24" s="89">
        <v>194203.976</v>
      </c>
      <c r="T24" s="238">
        <f t="shared" si="13"/>
        <v>0</v>
      </c>
      <c r="U24" s="87">
        <f t="shared" si="13"/>
        <v>0</v>
      </c>
      <c r="V24" s="88">
        <f t="shared" si="13"/>
        <v>0</v>
      </c>
      <c r="W24" s="89">
        <f t="shared" si="13"/>
        <v>0</v>
      </c>
    </row>
    <row r="25" spans="1:24" x14ac:dyDescent="0.25">
      <c r="A25" s="61"/>
      <c r="B25" s="63" t="s">
        <v>75</v>
      </c>
      <c r="C25" s="51" t="s">
        <v>29</v>
      </c>
      <c r="D25" s="102">
        <f t="shared" ref="D25:W25" si="15">D26+D27</f>
        <v>202353.55000000002</v>
      </c>
      <c r="E25" s="130">
        <f t="shared" si="15"/>
        <v>96316.045999999988</v>
      </c>
      <c r="F25" s="131">
        <f t="shared" si="15"/>
        <v>97423.131999999998</v>
      </c>
      <c r="G25" s="144">
        <f t="shared" si="15"/>
        <v>193739.17799999996</v>
      </c>
      <c r="H25" s="102">
        <v>203270.78499999997</v>
      </c>
      <c r="I25" s="87">
        <v>95775.456999999995</v>
      </c>
      <c r="J25" s="88">
        <v>98467.633000000002</v>
      </c>
      <c r="K25" s="89">
        <v>194243.09</v>
      </c>
      <c r="L25" s="176">
        <v>203270.78499999997</v>
      </c>
      <c r="M25" s="87">
        <f t="shared" si="15"/>
        <v>0</v>
      </c>
      <c r="N25" s="88">
        <f t="shared" si="15"/>
        <v>0</v>
      </c>
      <c r="O25" s="89">
        <f t="shared" si="15"/>
        <v>0</v>
      </c>
      <c r="P25" s="102">
        <v>197279.92199999999</v>
      </c>
      <c r="Q25" s="87">
        <v>95292.82</v>
      </c>
      <c r="R25" s="88">
        <v>98911.156000000003</v>
      </c>
      <c r="S25" s="89">
        <v>194203.976</v>
      </c>
      <c r="T25" s="237">
        <f t="shared" si="15"/>
        <v>0</v>
      </c>
      <c r="U25" s="87">
        <f t="shared" si="15"/>
        <v>0</v>
      </c>
      <c r="V25" s="88">
        <f t="shared" si="15"/>
        <v>0</v>
      </c>
      <c r="W25" s="89">
        <f t="shared" si="15"/>
        <v>0</v>
      </c>
    </row>
    <row r="26" spans="1:24" x14ac:dyDescent="0.25">
      <c r="A26" s="61"/>
      <c r="B26" s="64" t="s">
        <v>76</v>
      </c>
      <c r="C26" s="51" t="s">
        <v>29</v>
      </c>
      <c r="D26" s="75">
        <v>36423.638999999996</v>
      </c>
      <c r="E26" s="130">
        <v>77302.771999999983</v>
      </c>
      <c r="F26" s="131">
        <v>76652.073000000004</v>
      </c>
      <c r="G26" s="142">
        <f>E26+F26</f>
        <v>153954.84499999997</v>
      </c>
      <c r="H26" s="75">
        <v>36588.741299999987</v>
      </c>
      <c r="I26" s="87">
        <v>23598.113000000001</v>
      </c>
      <c r="J26" s="88">
        <v>20719.106999999996</v>
      </c>
      <c r="K26" s="97">
        <v>44317.22</v>
      </c>
      <c r="L26" s="177">
        <v>36588.741000000002</v>
      </c>
      <c r="M26" s="87"/>
      <c r="N26" s="88"/>
      <c r="O26" s="97">
        <f>M26+N26</f>
        <v>0</v>
      </c>
      <c r="P26" s="75">
        <v>35510.385999999999</v>
      </c>
      <c r="Q26" s="87">
        <v>27700.982</v>
      </c>
      <c r="R26" s="88">
        <v>17012.183000000001</v>
      </c>
      <c r="S26" s="97">
        <v>44713.165000000001</v>
      </c>
      <c r="T26" s="233"/>
      <c r="U26" s="87"/>
      <c r="V26" s="88"/>
      <c r="W26" s="97">
        <f>U26+V26</f>
        <v>0</v>
      </c>
    </row>
    <row r="27" spans="1:24" x14ac:dyDescent="0.25">
      <c r="A27" s="61"/>
      <c r="B27" s="64" t="s">
        <v>77</v>
      </c>
      <c r="C27" s="51" t="s">
        <v>29</v>
      </c>
      <c r="D27" s="75">
        <v>165929.91100000002</v>
      </c>
      <c r="E27" s="130">
        <v>19013.274000000001</v>
      </c>
      <c r="F27" s="131">
        <v>20771.058999999997</v>
      </c>
      <c r="G27" s="142">
        <f>E27+F27</f>
        <v>39784.332999999999</v>
      </c>
      <c r="H27" s="75">
        <v>166682.04369999998</v>
      </c>
      <c r="I27" s="87">
        <v>72177.343999999997</v>
      </c>
      <c r="J27" s="88">
        <v>77748.525999999998</v>
      </c>
      <c r="K27" s="97">
        <v>149925.87</v>
      </c>
      <c r="L27" s="177">
        <v>166682.04399999999</v>
      </c>
      <c r="M27" s="87"/>
      <c r="N27" s="88"/>
      <c r="O27" s="97">
        <f>M27+N27</f>
        <v>0</v>
      </c>
      <c r="P27" s="75">
        <v>161769.53599999999</v>
      </c>
      <c r="Q27" s="87">
        <v>67591.838000000003</v>
      </c>
      <c r="R27" s="88">
        <v>81898.972999999998</v>
      </c>
      <c r="S27" s="97">
        <v>149490.81099999999</v>
      </c>
      <c r="T27" s="233"/>
      <c r="U27" s="87"/>
      <c r="V27" s="88"/>
      <c r="W27" s="97">
        <f>U27+V27</f>
        <v>0</v>
      </c>
    </row>
    <row r="28" spans="1:24" x14ac:dyDescent="0.25">
      <c r="A28" s="61"/>
      <c r="B28" s="63" t="s">
        <v>78</v>
      </c>
      <c r="C28" s="51" t="s">
        <v>29</v>
      </c>
      <c r="D28" s="75"/>
      <c r="E28" s="130"/>
      <c r="F28" s="131"/>
      <c r="G28" s="144"/>
      <c r="H28" s="75"/>
      <c r="I28" s="87"/>
      <c r="J28" s="88"/>
      <c r="K28" s="89"/>
      <c r="L28" s="177"/>
      <c r="M28" s="87"/>
      <c r="N28" s="88"/>
      <c r="O28" s="89"/>
      <c r="P28" s="75"/>
      <c r="Q28" s="87"/>
      <c r="R28" s="88"/>
      <c r="S28" s="89"/>
      <c r="T28" s="233"/>
      <c r="U28" s="87"/>
      <c r="V28" s="88"/>
      <c r="W28" s="89"/>
    </row>
    <row r="29" spans="1:24" x14ac:dyDescent="0.25">
      <c r="A29" s="61"/>
      <c r="B29" s="64" t="s">
        <v>76</v>
      </c>
      <c r="C29" s="51" t="s">
        <v>29</v>
      </c>
      <c r="D29" s="75"/>
      <c r="E29" s="130"/>
      <c r="F29" s="131"/>
      <c r="G29" s="144"/>
      <c r="H29" s="75"/>
      <c r="I29" s="87"/>
      <c r="J29" s="88"/>
      <c r="K29" s="89"/>
      <c r="L29" s="177"/>
      <c r="M29" s="87"/>
      <c r="N29" s="88"/>
      <c r="O29" s="89"/>
      <c r="P29" s="75"/>
      <c r="Q29" s="87"/>
      <c r="R29" s="88"/>
      <c r="S29" s="89"/>
      <c r="T29" s="233"/>
      <c r="U29" s="87"/>
      <c r="V29" s="88"/>
      <c r="W29" s="89"/>
    </row>
    <row r="30" spans="1:24" x14ac:dyDescent="0.25">
      <c r="A30" s="61"/>
      <c r="B30" s="64" t="s">
        <v>77</v>
      </c>
      <c r="C30" s="51" t="s">
        <v>29</v>
      </c>
      <c r="D30" s="75"/>
      <c r="E30" s="130"/>
      <c r="F30" s="131"/>
      <c r="G30" s="144"/>
      <c r="H30" s="75"/>
      <c r="I30" s="87"/>
      <c r="J30" s="88"/>
      <c r="K30" s="89"/>
      <c r="L30" s="177"/>
      <c r="M30" s="87"/>
      <c r="N30" s="88"/>
      <c r="O30" s="89"/>
      <c r="P30" s="75"/>
      <c r="Q30" s="87"/>
      <c r="R30" s="88"/>
      <c r="S30" s="89"/>
      <c r="T30" s="233"/>
      <c r="U30" s="87"/>
      <c r="V30" s="88"/>
      <c r="W30" s="89"/>
    </row>
    <row r="31" spans="1:24" x14ac:dyDescent="0.25">
      <c r="A31" s="61" t="s">
        <v>114</v>
      </c>
      <c r="B31" s="65" t="s">
        <v>115</v>
      </c>
      <c r="C31" s="51" t="s">
        <v>29</v>
      </c>
      <c r="D31" s="104">
        <f t="shared" ref="D31:W31" si="16">D32+D33</f>
        <v>18360.613000000001</v>
      </c>
      <c r="E31" s="140">
        <f t="shared" si="16"/>
        <v>11859.189999999999</v>
      </c>
      <c r="F31" s="141">
        <f t="shared" si="16"/>
        <v>7258.518</v>
      </c>
      <c r="G31" s="145">
        <f t="shared" si="16"/>
        <v>19117.707999999999</v>
      </c>
      <c r="H31" s="104">
        <v>17635.828000000001</v>
      </c>
      <c r="I31" s="105">
        <v>9107.094000000001</v>
      </c>
      <c r="J31" s="106">
        <v>5804.8629999999985</v>
      </c>
      <c r="K31" s="107">
        <v>14911.956999999999</v>
      </c>
      <c r="L31" s="175">
        <v>17635.828000000001</v>
      </c>
      <c r="M31" s="105">
        <f t="shared" si="16"/>
        <v>0</v>
      </c>
      <c r="N31" s="106">
        <f t="shared" si="16"/>
        <v>0</v>
      </c>
      <c r="O31" s="107">
        <f t="shared" si="16"/>
        <v>0</v>
      </c>
      <c r="P31" s="104">
        <v>17233.210999999999</v>
      </c>
      <c r="Q31" s="105">
        <v>11883.397000000001</v>
      </c>
      <c r="R31" s="106">
        <v>6223.6049999999996</v>
      </c>
      <c r="S31" s="107">
        <v>18107.002</v>
      </c>
      <c r="T31" s="238">
        <f t="shared" si="16"/>
        <v>0</v>
      </c>
      <c r="U31" s="105">
        <f t="shared" si="16"/>
        <v>0</v>
      </c>
      <c r="V31" s="106">
        <f t="shared" si="16"/>
        <v>0</v>
      </c>
      <c r="W31" s="107">
        <f t="shared" si="16"/>
        <v>0</v>
      </c>
    </row>
    <row r="32" spans="1:24" x14ac:dyDescent="0.25">
      <c r="A32" s="61"/>
      <c r="B32" s="64" t="s">
        <v>76</v>
      </c>
      <c r="C32" s="51" t="s">
        <v>29</v>
      </c>
      <c r="D32" s="75">
        <v>17185.534</v>
      </c>
      <c r="E32" s="130">
        <f>11112.373+206.817</f>
        <v>11319.189999999999</v>
      </c>
      <c r="F32" s="131">
        <f>6555.067+188.451</f>
        <v>6743.518</v>
      </c>
      <c r="G32" s="142">
        <f>E32+F32</f>
        <v>18062.707999999999</v>
      </c>
      <c r="H32" s="75">
        <v>16507.135230841803</v>
      </c>
      <c r="I32" s="87">
        <v>8347.7870000000003</v>
      </c>
      <c r="J32" s="88">
        <v>5077.2519999999986</v>
      </c>
      <c r="K32" s="97">
        <v>13425.038999999999</v>
      </c>
      <c r="L32" s="177">
        <v>16507.135000000002</v>
      </c>
      <c r="M32" s="87"/>
      <c r="N32" s="88"/>
      <c r="O32" s="97">
        <f>M32+N32</f>
        <v>0</v>
      </c>
      <c r="P32" s="75">
        <v>16130.285</v>
      </c>
      <c r="Q32" s="87">
        <v>11338.397000000001</v>
      </c>
      <c r="R32" s="88">
        <v>5912.6049999999996</v>
      </c>
      <c r="S32" s="97">
        <v>17251.002</v>
      </c>
      <c r="T32" s="233"/>
      <c r="U32" s="87"/>
      <c r="V32" s="88"/>
      <c r="W32" s="97">
        <f>U32+V32</f>
        <v>0</v>
      </c>
    </row>
    <row r="33" spans="1:23" x14ac:dyDescent="0.25">
      <c r="A33" s="61"/>
      <c r="B33" s="66" t="s">
        <v>79</v>
      </c>
      <c r="C33" s="51" t="s">
        <v>29</v>
      </c>
      <c r="D33" s="75">
        <v>1175.079</v>
      </c>
      <c r="E33" s="130">
        <v>540</v>
      </c>
      <c r="F33" s="131">
        <v>515</v>
      </c>
      <c r="G33" s="142">
        <f>E33+F33</f>
        <v>1055</v>
      </c>
      <c r="H33" s="75">
        <v>1128.6927691581975</v>
      </c>
      <c r="I33" s="87">
        <v>759.30699999999979</v>
      </c>
      <c r="J33" s="88">
        <v>727.61099999999999</v>
      </c>
      <c r="K33" s="97">
        <v>1486.9179999999997</v>
      </c>
      <c r="L33" s="177">
        <v>1128.6930000000002</v>
      </c>
      <c r="M33" s="87"/>
      <c r="N33" s="88"/>
      <c r="O33" s="97">
        <f>M33+N33</f>
        <v>0</v>
      </c>
      <c r="P33" s="75">
        <v>1102.9259999999995</v>
      </c>
      <c r="Q33" s="87">
        <v>545</v>
      </c>
      <c r="R33" s="88">
        <v>311</v>
      </c>
      <c r="S33" s="97">
        <v>856</v>
      </c>
      <c r="T33" s="233"/>
      <c r="U33" s="87"/>
      <c r="V33" s="88"/>
      <c r="W33" s="97">
        <f>U33+V33</f>
        <v>0</v>
      </c>
    </row>
    <row r="34" spans="1:23" x14ac:dyDescent="0.25">
      <c r="A34" s="61" t="s">
        <v>116</v>
      </c>
      <c r="B34" s="65" t="s">
        <v>0</v>
      </c>
      <c r="C34" s="51" t="s">
        <v>29</v>
      </c>
      <c r="D34" s="104">
        <f t="shared" ref="D34:W34" si="17">D35+D36</f>
        <v>23494.147000000001</v>
      </c>
      <c r="E34" s="140">
        <f t="shared" si="17"/>
        <v>10050.621999999999</v>
      </c>
      <c r="F34" s="141">
        <f t="shared" si="17"/>
        <v>9648.255000000001</v>
      </c>
      <c r="G34" s="145">
        <f t="shared" si="17"/>
        <v>19698.877</v>
      </c>
      <c r="H34" s="104">
        <v>22855.16</v>
      </c>
      <c r="I34" s="105">
        <v>10668.724</v>
      </c>
      <c r="J34" s="106">
        <v>12366.215</v>
      </c>
      <c r="K34" s="107">
        <v>23034.938999999998</v>
      </c>
      <c r="L34" s="175">
        <v>22855.16</v>
      </c>
      <c r="M34" s="105">
        <f t="shared" si="17"/>
        <v>0</v>
      </c>
      <c r="N34" s="106">
        <f t="shared" si="17"/>
        <v>0</v>
      </c>
      <c r="O34" s="107">
        <f t="shared" si="17"/>
        <v>0</v>
      </c>
      <c r="P34" s="104">
        <v>21357.769</v>
      </c>
      <c r="Q34" s="105">
        <v>15447.936</v>
      </c>
      <c r="R34" s="106">
        <v>16307.319</v>
      </c>
      <c r="S34" s="107">
        <v>31755.254999999997</v>
      </c>
      <c r="T34" s="238">
        <f t="shared" si="17"/>
        <v>0</v>
      </c>
      <c r="U34" s="105">
        <f t="shared" si="17"/>
        <v>0</v>
      </c>
      <c r="V34" s="106">
        <f t="shared" si="17"/>
        <v>0</v>
      </c>
      <c r="W34" s="107">
        <f t="shared" si="17"/>
        <v>0</v>
      </c>
    </row>
    <row r="35" spans="1:23" x14ac:dyDescent="0.25">
      <c r="A35" s="61"/>
      <c r="B35" s="64" t="s">
        <v>76</v>
      </c>
      <c r="C35" s="51" t="s">
        <v>29</v>
      </c>
      <c r="D35" s="75">
        <v>23188.723000000002</v>
      </c>
      <c r="E35" s="130">
        <f>7869.476+2053.146</f>
        <v>9922.6219999999994</v>
      </c>
      <c r="F35" s="131">
        <f>7139.437+2355.118+30.7</f>
        <v>9525.255000000001</v>
      </c>
      <c r="G35" s="139">
        <f>E35+F35</f>
        <v>19447.877</v>
      </c>
      <c r="H35" s="75">
        <v>22558.042833420597</v>
      </c>
      <c r="I35" s="87">
        <v>7424.442</v>
      </c>
      <c r="J35" s="88">
        <v>5907.5050000000001</v>
      </c>
      <c r="K35" s="97">
        <v>13331.947</v>
      </c>
      <c r="L35" s="177">
        <v>22558.042999999998</v>
      </c>
      <c r="M35" s="87"/>
      <c r="N35" s="88"/>
      <c r="O35" s="97">
        <f>M35+N35</f>
        <v>0</v>
      </c>
      <c r="P35" s="75">
        <v>21080.117999999999</v>
      </c>
      <c r="Q35" s="87">
        <v>8242.6309999999994</v>
      </c>
      <c r="R35" s="88">
        <v>7418.2129999999997</v>
      </c>
      <c r="S35" s="97">
        <v>15660.843999999999</v>
      </c>
      <c r="T35" s="233"/>
      <c r="U35" s="87"/>
      <c r="V35" s="88"/>
      <c r="W35" s="97">
        <f>U35+V35</f>
        <v>0</v>
      </c>
    </row>
    <row r="36" spans="1:23" x14ac:dyDescent="0.25">
      <c r="A36" s="61"/>
      <c r="B36" s="64" t="s">
        <v>117</v>
      </c>
      <c r="C36" s="51" t="s">
        <v>29</v>
      </c>
      <c r="D36" s="75">
        <v>305.42399999999998</v>
      </c>
      <c r="E36" s="130">
        <f>128</f>
        <v>128</v>
      </c>
      <c r="F36" s="131">
        <v>123</v>
      </c>
      <c r="G36" s="139">
        <f>E36+F36</f>
        <v>251</v>
      </c>
      <c r="H36" s="75">
        <v>297.11716657940377</v>
      </c>
      <c r="I36" s="87">
        <v>3244.2820000000002</v>
      </c>
      <c r="J36" s="88">
        <v>6458.71</v>
      </c>
      <c r="K36" s="97">
        <v>9702.9920000000002</v>
      </c>
      <c r="L36" s="177">
        <v>297.11699999999996</v>
      </c>
      <c r="M36" s="87"/>
      <c r="N36" s="88"/>
      <c r="O36" s="97">
        <f>M36+N36</f>
        <v>0</v>
      </c>
      <c r="P36" s="75">
        <v>277.651000000002</v>
      </c>
      <c r="Q36" s="87">
        <v>7205.3050000000003</v>
      </c>
      <c r="R36" s="88">
        <v>8889.1059999999998</v>
      </c>
      <c r="S36" s="97">
        <v>16094.411</v>
      </c>
      <c r="T36" s="233"/>
      <c r="U36" s="87"/>
      <c r="V36" s="88"/>
      <c r="W36" s="97">
        <f>U36+V36</f>
        <v>0</v>
      </c>
    </row>
    <row r="37" spans="1:23" ht="30" x14ac:dyDescent="0.25">
      <c r="A37" s="67" t="s">
        <v>118</v>
      </c>
      <c r="B37" s="68" t="s">
        <v>119</v>
      </c>
      <c r="C37" s="69" t="s">
        <v>29</v>
      </c>
      <c r="D37" s="103"/>
      <c r="E37" s="98"/>
      <c r="F37" s="99"/>
      <c r="G37" s="100"/>
      <c r="H37" s="103"/>
      <c r="I37" s="98"/>
      <c r="J37" s="99"/>
      <c r="K37" s="100"/>
      <c r="L37" s="178"/>
      <c r="M37" s="98"/>
      <c r="N37" s="99"/>
      <c r="O37" s="100"/>
      <c r="P37" s="103"/>
      <c r="Q37" s="244"/>
      <c r="R37" s="245"/>
      <c r="S37" s="246"/>
      <c r="T37" s="239"/>
      <c r="U37" s="98"/>
      <c r="V37" s="99"/>
      <c r="W37" s="100"/>
    </row>
    <row r="40" spans="1:23" x14ac:dyDescent="0.25">
      <c r="D40" s="13">
        <f>D32/D31</f>
        <v>0.93600001263574362</v>
      </c>
      <c r="G40" s="13">
        <f>D26/D25</f>
        <v>0.17999999999999997</v>
      </c>
    </row>
    <row r="41" spans="1:23" x14ac:dyDescent="0.25">
      <c r="D41" s="13">
        <f>D33/D31</f>
        <v>6.39999873642563E-2</v>
      </c>
      <c r="G41" s="13">
        <f>D27/D25</f>
        <v>0.82000000000000006</v>
      </c>
    </row>
    <row r="44" spans="1:23" x14ac:dyDescent="0.25">
      <c r="D44" s="13">
        <f>D35/D34</f>
        <v>0.98699999621182255</v>
      </c>
    </row>
    <row r="45" spans="1:23" x14ac:dyDescent="0.25">
      <c r="D45" s="13">
        <f>D36/D34</f>
        <v>1.3000003788177538E-2</v>
      </c>
    </row>
  </sheetData>
  <mergeCells count="15">
    <mergeCell ref="U5:W5"/>
    <mergeCell ref="T4:W4"/>
    <mergeCell ref="P4:S4"/>
    <mergeCell ref="Q5:S5"/>
    <mergeCell ref="L4:O4"/>
    <mergeCell ref="M5:O5"/>
    <mergeCell ref="A2:A6"/>
    <mergeCell ref="B2:B6"/>
    <mergeCell ref="C2:C6"/>
    <mergeCell ref="H4:K4"/>
    <mergeCell ref="I5:K5"/>
    <mergeCell ref="E5:G5"/>
    <mergeCell ref="D4:G4"/>
    <mergeCell ref="D2:S2"/>
    <mergeCell ref="D3:S3"/>
  </mergeCells>
  <phoneticPr fontId="0" type="noConversion"/>
  <printOptions horizontalCentered="1"/>
  <pageMargins left="1.1811023622047245" right="0.39370078740157483" top="0.39370078740157483" bottom="0.39370078740157483" header="0.31496062992125984" footer="0.31496062992125984"/>
  <pageSetup paperSize="9" scale="71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26"/>
  <sheetViews>
    <sheetView zoomScale="80" zoomScaleNormal="80" zoomScaleSheetLayoutView="70" workbookViewId="0">
      <selection activeCell="H9" sqref="H9"/>
    </sheetView>
  </sheetViews>
  <sheetFormatPr defaultRowHeight="15" x14ac:dyDescent="0.25"/>
  <cols>
    <col min="1" max="1" width="7.28515625" style="13" customWidth="1"/>
    <col min="2" max="2" width="45.7109375" style="13" customWidth="1"/>
    <col min="3" max="4" width="15" style="13" customWidth="1"/>
    <col min="5" max="5" width="45.7109375" style="13" customWidth="1"/>
    <col min="6" max="7" width="15" style="13" customWidth="1"/>
    <col min="8" max="8" width="16.28515625" style="13" customWidth="1"/>
    <col min="9" max="9" width="43.85546875" style="13" customWidth="1"/>
    <col min="10" max="16384" width="9.140625" style="13"/>
  </cols>
  <sheetData>
    <row r="1" spans="1:9" ht="37.5" customHeight="1" x14ac:dyDescent="0.25">
      <c r="A1" s="279" t="s">
        <v>65</v>
      </c>
      <c r="B1" s="279"/>
      <c r="C1" s="279"/>
      <c r="D1" s="279"/>
      <c r="E1" s="279"/>
      <c r="F1" s="279"/>
      <c r="G1" s="279"/>
      <c r="H1" s="279"/>
      <c r="I1" s="279"/>
    </row>
    <row r="2" spans="1:9" ht="21.75" customHeight="1" x14ac:dyDescent="0.25">
      <c r="A2" s="278" t="s">
        <v>66</v>
      </c>
      <c r="B2" s="278"/>
      <c r="C2" s="278"/>
      <c r="D2" s="278"/>
      <c r="E2" s="278"/>
      <c r="F2" s="278"/>
      <c r="G2" s="278"/>
    </row>
    <row r="3" spans="1:9" ht="18" customHeight="1" x14ac:dyDescent="0.25">
      <c r="A3" s="265" t="s">
        <v>6</v>
      </c>
      <c r="B3" s="267" t="s">
        <v>70</v>
      </c>
      <c r="C3" s="267"/>
      <c r="D3" s="267"/>
      <c r="E3" s="267" t="s">
        <v>71</v>
      </c>
      <c r="F3" s="267"/>
      <c r="G3" s="267"/>
      <c r="H3" s="271" t="s">
        <v>123</v>
      </c>
      <c r="I3" s="265" t="s">
        <v>124</v>
      </c>
    </row>
    <row r="4" spans="1:9" ht="102.75" customHeight="1" x14ac:dyDescent="0.25">
      <c r="A4" s="266"/>
      <c r="B4" s="4" t="s">
        <v>7</v>
      </c>
      <c r="C4" s="4" t="s">
        <v>1</v>
      </c>
      <c r="D4" s="4" t="s">
        <v>8</v>
      </c>
      <c r="E4" s="4" t="s">
        <v>7</v>
      </c>
      <c r="F4" s="4" t="s">
        <v>1</v>
      </c>
      <c r="G4" s="4" t="s">
        <v>67</v>
      </c>
      <c r="H4" s="271"/>
      <c r="I4" s="266"/>
    </row>
    <row r="5" spans="1:9" ht="15.7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</row>
    <row r="6" spans="1:9" ht="15.75" x14ac:dyDescent="0.25">
      <c r="A6" s="31" t="s">
        <v>5</v>
      </c>
      <c r="B6" s="268"/>
      <c r="C6" s="269"/>
      <c r="D6" s="270"/>
      <c r="E6" s="268"/>
      <c r="F6" s="269"/>
      <c r="G6" s="270"/>
      <c r="H6" s="114"/>
      <c r="I6" s="114"/>
    </row>
    <row r="7" spans="1:9" s="37" customFormat="1" ht="15.75" customHeight="1" x14ac:dyDescent="0.2">
      <c r="A7" s="276" t="s">
        <v>9</v>
      </c>
      <c r="B7" s="253"/>
      <c r="C7" s="33"/>
      <c r="D7" s="34"/>
      <c r="E7" s="39" t="s">
        <v>9</v>
      </c>
      <c r="F7" s="35"/>
      <c r="G7" s="36"/>
      <c r="H7" s="115"/>
      <c r="I7" s="115"/>
    </row>
    <row r="8" spans="1:9" ht="33" customHeight="1" x14ac:dyDescent="0.25">
      <c r="A8" s="277" t="s">
        <v>34</v>
      </c>
      <c r="B8" s="277"/>
      <c r="C8" s="277"/>
      <c r="D8" s="277"/>
      <c r="E8" s="113"/>
      <c r="F8" s="113"/>
      <c r="G8" s="113"/>
    </row>
    <row r="9" spans="1:9" ht="18" customHeight="1" x14ac:dyDescent="0.25">
      <c r="A9" s="7"/>
      <c r="B9" s="7"/>
      <c r="E9" s="7"/>
    </row>
    <row r="10" spans="1:9" ht="15.75" customHeight="1" x14ac:dyDescent="0.25">
      <c r="A10" s="272" t="s">
        <v>68</v>
      </c>
      <c r="B10" s="272"/>
      <c r="C10" s="272"/>
      <c r="D10" s="272"/>
      <c r="E10" s="272"/>
      <c r="F10" s="272"/>
      <c r="G10" s="272"/>
    </row>
    <row r="11" spans="1:9" ht="15.75" customHeight="1" x14ac:dyDescent="0.25">
      <c r="A11" s="265" t="s">
        <v>6</v>
      </c>
      <c r="B11" s="267" t="s">
        <v>70</v>
      </c>
      <c r="C11" s="267"/>
      <c r="D11" s="267"/>
      <c r="E11" s="267" t="s">
        <v>71</v>
      </c>
      <c r="F11" s="267"/>
      <c r="G11" s="267"/>
      <c r="H11" s="271" t="s">
        <v>123</v>
      </c>
      <c r="I11" s="265" t="s">
        <v>124</v>
      </c>
    </row>
    <row r="12" spans="1:9" ht="105.75" customHeight="1" x14ac:dyDescent="0.25">
      <c r="A12" s="266"/>
      <c r="B12" s="4" t="s">
        <v>7</v>
      </c>
      <c r="C12" s="4" t="s">
        <v>1</v>
      </c>
      <c r="D12" s="4" t="s">
        <v>8</v>
      </c>
      <c r="E12" s="4" t="s">
        <v>7</v>
      </c>
      <c r="F12" s="4" t="s">
        <v>1</v>
      </c>
      <c r="G12" s="4" t="s">
        <v>67</v>
      </c>
      <c r="H12" s="271"/>
      <c r="I12" s="266"/>
    </row>
    <row r="13" spans="1:9" ht="15.75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</row>
    <row r="14" spans="1:9" ht="15.75" x14ac:dyDescent="0.25">
      <c r="A14" s="4" t="s">
        <v>5</v>
      </c>
      <c r="B14" s="4"/>
      <c r="C14" s="4"/>
      <c r="D14" s="11"/>
      <c r="E14" s="4"/>
      <c r="F14" s="4"/>
      <c r="G14" s="11"/>
      <c r="H14" s="114"/>
      <c r="I14" s="114"/>
    </row>
    <row r="15" spans="1:9" ht="15.75" x14ac:dyDescent="0.25">
      <c r="A15" s="273" t="s">
        <v>9</v>
      </c>
      <c r="B15" s="274"/>
      <c r="C15" s="4"/>
      <c r="D15" s="11"/>
      <c r="E15" s="40" t="s">
        <v>9</v>
      </c>
      <c r="F15" s="275"/>
      <c r="G15" s="275"/>
      <c r="H15" s="115"/>
      <c r="I15" s="115"/>
    </row>
    <row r="16" spans="1:9" ht="33" customHeight="1" x14ac:dyDescent="0.25">
      <c r="A16" s="277" t="s">
        <v>35</v>
      </c>
      <c r="B16" s="277"/>
      <c r="C16" s="277"/>
      <c r="D16" s="277"/>
      <c r="E16" s="277"/>
      <c r="F16" s="277"/>
      <c r="G16" s="277"/>
    </row>
    <row r="17" spans="1:9" ht="15.75" x14ac:dyDescent="0.25">
      <c r="A17" s="7"/>
      <c r="B17" s="7"/>
      <c r="E17" s="7"/>
    </row>
    <row r="18" spans="1:9" ht="19.5" customHeight="1" x14ac:dyDescent="0.25">
      <c r="A18" s="278" t="s">
        <v>69</v>
      </c>
      <c r="B18" s="278"/>
      <c r="C18" s="278"/>
      <c r="D18" s="278"/>
      <c r="E18" s="278"/>
      <c r="F18" s="278"/>
      <c r="G18" s="278"/>
    </row>
    <row r="19" spans="1:9" ht="19.5" customHeight="1" x14ac:dyDescent="0.25">
      <c r="A19" s="265" t="s">
        <v>6</v>
      </c>
      <c r="B19" s="267" t="s">
        <v>70</v>
      </c>
      <c r="C19" s="267"/>
      <c r="D19" s="267"/>
      <c r="E19" s="267" t="s">
        <v>71</v>
      </c>
      <c r="F19" s="267"/>
      <c r="G19" s="267"/>
      <c r="H19" s="271" t="s">
        <v>123</v>
      </c>
      <c r="I19" s="265" t="s">
        <v>124</v>
      </c>
    </row>
    <row r="20" spans="1:9" ht="104.25" customHeight="1" x14ac:dyDescent="0.25">
      <c r="A20" s="266"/>
      <c r="B20" s="4" t="s">
        <v>7</v>
      </c>
      <c r="C20" s="4" t="s">
        <v>1</v>
      </c>
      <c r="D20" s="4" t="s">
        <v>8</v>
      </c>
      <c r="E20" s="4" t="s">
        <v>7</v>
      </c>
      <c r="F20" s="4" t="s">
        <v>1</v>
      </c>
      <c r="G20" s="4" t="s">
        <v>67</v>
      </c>
      <c r="H20" s="271"/>
      <c r="I20" s="266"/>
    </row>
    <row r="21" spans="1:9" ht="15.75" x14ac:dyDescent="0.25">
      <c r="A21" s="4">
        <v>1</v>
      </c>
      <c r="B21" s="4">
        <v>2</v>
      </c>
      <c r="C21" s="4">
        <v>3</v>
      </c>
      <c r="D21" s="4">
        <v>4</v>
      </c>
      <c r="E21" s="4">
        <v>5</v>
      </c>
      <c r="F21" s="4">
        <v>6</v>
      </c>
      <c r="G21" s="4">
        <v>7</v>
      </c>
      <c r="H21" s="4">
        <v>8</v>
      </c>
      <c r="I21" s="4">
        <v>9</v>
      </c>
    </row>
    <row r="22" spans="1:9" ht="15.75" x14ac:dyDescent="0.25">
      <c r="A22" s="4" t="s">
        <v>5</v>
      </c>
      <c r="B22" s="4"/>
      <c r="C22" s="4"/>
      <c r="D22" s="11"/>
      <c r="E22" s="4"/>
      <c r="F22" s="4"/>
      <c r="G22" s="11"/>
      <c r="H22" s="114"/>
      <c r="I22" s="114"/>
    </row>
    <row r="23" spans="1:9" ht="14.25" customHeight="1" x14ac:dyDescent="0.25">
      <c r="A23" s="273" t="s">
        <v>9</v>
      </c>
      <c r="B23" s="274"/>
      <c r="C23" s="4"/>
      <c r="D23" s="11"/>
      <c r="E23" s="40" t="s">
        <v>9</v>
      </c>
      <c r="F23" s="275"/>
      <c r="G23" s="275"/>
      <c r="H23" s="115"/>
      <c r="I23" s="115"/>
    </row>
    <row r="24" spans="1:9" ht="35.25" customHeight="1" x14ac:dyDescent="0.25">
      <c r="A24" s="277" t="s">
        <v>36</v>
      </c>
      <c r="B24" s="277"/>
      <c r="C24" s="277"/>
      <c r="D24" s="277"/>
      <c r="E24" s="113"/>
      <c r="F24" s="113"/>
      <c r="G24" s="113"/>
    </row>
    <row r="25" spans="1:9" ht="15.75" customHeight="1" x14ac:dyDescent="0.25">
      <c r="A25" s="5"/>
      <c r="B25" s="6"/>
      <c r="E25" s="6"/>
    </row>
    <row r="26" spans="1:9" ht="15.75" x14ac:dyDescent="0.25">
      <c r="D26" s="32"/>
    </row>
  </sheetData>
  <mergeCells count="31">
    <mergeCell ref="A1:I1"/>
    <mergeCell ref="H3:H4"/>
    <mergeCell ref="I3:I4"/>
    <mergeCell ref="A8:D8"/>
    <mergeCell ref="A2:G2"/>
    <mergeCell ref="B3:D3"/>
    <mergeCell ref="A3:A4"/>
    <mergeCell ref="E3:G3"/>
    <mergeCell ref="A24:D24"/>
    <mergeCell ref="A18:G18"/>
    <mergeCell ref="A16:D16"/>
    <mergeCell ref="F23:G23"/>
    <mergeCell ref="A23:B23"/>
    <mergeCell ref="E16:G16"/>
    <mergeCell ref="A19:A20"/>
    <mergeCell ref="I19:I20"/>
    <mergeCell ref="E19:G19"/>
    <mergeCell ref="B19:D19"/>
    <mergeCell ref="E6:G6"/>
    <mergeCell ref="B6:D6"/>
    <mergeCell ref="H19:H20"/>
    <mergeCell ref="E10:G10"/>
    <mergeCell ref="A15:B15"/>
    <mergeCell ref="F15:G15"/>
    <mergeCell ref="A11:A12"/>
    <mergeCell ref="H11:H12"/>
    <mergeCell ref="I11:I12"/>
    <mergeCell ref="A10:D10"/>
    <mergeCell ref="A7:B7"/>
    <mergeCell ref="E11:G11"/>
    <mergeCell ref="B11:D11"/>
  </mergeCells>
  <phoneticPr fontId="2" type="noConversion"/>
  <printOptions horizontalCentered="1"/>
  <pageMargins left="0.39370078740157483" right="0.39370078740157483" top="1.1811023622047245" bottom="0.39370078740157483" header="0" footer="0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7"/>
  <sheetViews>
    <sheetView workbookViewId="0">
      <selection activeCell="Q5" sqref="Q5"/>
    </sheetView>
  </sheetViews>
  <sheetFormatPr defaultRowHeight="15" x14ac:dyDescent="0.25"/>
  <cols>
    <col min="1" max="1" width="7.28515625" style="13" customWidth="1"/>
    <col min="2" max="2" width="20" style="13" customWidth="1"/>
    <col min="3" max="3" width="12.42578125" style="13" customWidth="1"/>
    <col min="4" max="4" width="14.5703125" style="13" hidden="1" customWidth="1"/>
    <col min="5" max="6" width="11.85546875" style="13" hidden="1" customWidth="1"/>
    <col min="7" max="7" width="11.85546875" style="13" customWidth="1"/>
    <col min="8" max="8" width="11.85546875" style="13" hidden="1" customWidth="1"/>
    <col min="9" max="9" width="20.140625" style="13" customWidth="1"/>
    <col min="10" max="10" width="13" style="13" customWidth="1"/>
    <col min="11" max="11" width="14.85546875" style="13" hidden="1" customWidth="1"/>
    <col min="12" max="13" width="11.85546875" style="13" hidden="1" customWidth="1"/>
    <col min="14" max="14" width="11.85546875" style="13" customWidth="1"/>
    <col min="15" max="15" width="11.85546875" style="13" hidden="1" customWidth="1"/>
    <col min="16" max="16384" width="9.140625" style="13"/>
  </cols>
  <sheetData>
    <row r="1" spans="1:16" ht="33" customHeight="1" x14ac:dyDescent="0.25">
      <c r="A1" s="286" t="s">
        <v>85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6" ht="15.75" x14ac:dyDescent="0.25">
      <c r="A2" s="280" t="s">
        <v>10</v>
      </c>
      <c r="B2" s="282" t="s">
        <v>70</v>
      </c>
      <c r="C2" s="283"/>
      <c r="D2" s="283"/>
      <c r="E2" s="283"/>
      <c r="F2" s="283"/>
      <c r="G2" s="283"/>
      <c r="H2" s="288"/>
      <c r="I2" s="282" t="s">
        <v>71</v>
      </c>
      <c r="J2" s="283"/>
      <c r="K2" s="283"/>
      <c r="L2" s="283"/>
      <c r="M2" s="167"/>
      <c r="N2" s="167"/>
      <c r="O2" s="168"/>
      <c r="P2" s="41"/>
    </row>
    <row r="3" spans="1:16" ht="35.25" customHeight="1" x14ac:dyDescent="0.25">
      <c r="A3" s="289"/>
      <c r="B3" s="280" t="s">
        <v>2</v>
      </c>
      <c r="C3" s="280" t="s">
        <v>11</v>
      </c>
      <c r="D3" s="284" t="s">
        <v>12</v>
      </c>
      <c r="E3" s="285"/>
      <c r="F3" s="285"/>
      <c r="G3" s="285"/>
      <c r="H3" s="287"/>
      <c r="I3" s="280" t="s">
        <v>2</v>
      </c>
      <c r="J3" s="280" t="s">
        <v>11</v>
      </c>
      <c r="K3" s="284" t="s">
        <v>12</v>
      </c>
      <c r="L3" s="285"/>
      <c r="M3" s="165"/>
      <c r="N3" s="165" t="str">
        <f>D3</f>
        <v>Величина показателя</v>
      </c>
      <c r="O3" s="166"/>
      <c r="P3" s="41"/>
    </row>
    <row r="4" spans="1:16" ht="15.75" x14ac:dyDescent="0.25">
      <c r="A4" s="281"/>
      <c r="B4" s="281"/>
      <c r="C4" s="281"/>
      <c r="D4" s="38" t="s">
        <v>81</v>
      </c>
      <c r="E4" s="38" t="s">
        <v>132</v>
      </c>
      <c r="F4" s="38" t="s">
        <v>82</v>
      </c>
      <c r="G4" s="38" t="s">
        <v>83</v>
      </c>
      <c r="H4" s="38" t="s">
        <v>84</v>
      </c>
      <c r="I4" s="281"/>
      <c r="J4" s="281"/>
      <c r="K4" s="38" t="s">
        <v>81</v>
      </c>
      <c r="L4" s="146" t="s">
        <v>132</v>
      </c>
      <c r="M4" s="38" t="s">
        <v>82</v>
      </c>
      <c r="N4" s="38" t="s">
        <v>83</v>
      </c>
      <c r="O4" s="38" t="s">
        <v>84</v>
      </c>
      <c r="P4" s="41"/>
    </row>
    <row r="5" spans="1:16" ht="15.75" x14ac:dyDescent="0.25">
      <c r="A5" s="4">
        <v>1</v>
      </c>
      <c r="B5" s="4">
        <f t="shared" ref="B5:H5" si="0">A5+1</f>
        <v>2</v>
      </c>
      <c r="C5" s="4">
        <f t="shared" si="0"/>
        <v>3</v>
      </c>
      <c r="D5" s="4">
        <f t="shared" si="0"/>
        <v>4</v>
      </c>
      <c r="E5" s="4">
        <v>4</v>
      </c>
      <c r="F5" s="4">
        <f t="shared" si="0"/>
        <v>5</v>
      </c>
      <c r="G5" s="4">
        <v>4</v>
      </c>
      <c r="H5" s="4">
        <f t="shared" si="0"/>
        <v>5</v>
      </c>
      <c r="I5" s="147">
        <v>5</v>
      </c>
      <c r="J5" s="147">
        <v>6</v>
      </c>
      <c r="K5" s="147">
        <v>7</v>
      </c>
      <c r="L5" s="148">
        <v>7</v>
      </c>
      <c r="M5" s="4">
        <f>L5+1</f>
        <v>8</v>
      </c>
      <c r="N5" s="4">
        <v>7</v>
      </c>
      <c r="O5" s="4">
        <f>N5+1</f>
        <v>8</v>
      </c>
      <c r="P5" s="41"/>
    </row>
    <row r="6" spans="1:16" ht="30" customHeight="1" x14ac:dyDescent="0.25">
      <c r="A6" s="2" t="s">
        <v>5</v>
      </c>
      <c r="B6" s="17" t="s">
        <v>37</v>
      </c>
      <c r="C6" s="12" t="s">
        <v>3</v>
      </c>
      <c r="D6" s="117">
        <v>76848.954743327835</v>
      </c>
      <c r="E6" s="19">
        <v>81805.549150473642</v>
      </c>
      <c r="F6" s="19">
        <v>86685.892445440608</v>
      </c>
      <c r="G6" s="117">
        <v>86673.232396515567</v>
      </c>
      <c r="H6" s="19"/>
      <c r="I6" s="17" t="s">
        <v>37</v>
      </c>
      <c r="J6" s="12" t="s">
        <v>3</v>
      </c>
      <c r="K6" s="117">
        <v>70426.307189999992</v>
      </c>
      <c r="L6" s="169">
        <v>91134.200829999987</v>
      </c>
      <c r="M6" s="19"/>
      <c r="N6" s="117">
        <v>86025.095650000003</v>
      </c>
      <c r="O6" s="19"/>
      <c r="P6" s="41"/>
    </row>
    <row r="7" spans="1:16" ht="15.75" x14ac:dyDescent="0.25">
      <c r="A7" s="43"/>
      <c r="B7" s="44"/>
      <c r="C7" s="45"/>
      <c r="H7" s="42"/>
    </row>
  </sheetData>
  <mergeCells count="10">
    <mergeCell ref="I3:I4"/>
    <mergeCell ref="J3:J4"/>
    <mergeCell ref="I2:L2"/>
    <mergeCell ref="K3:L3"/>
    <mergeCell ref="A1:L1"/>
    <mergeCell ref="B3:B4"/>
    <mergeCell ref="C3:C4"/>
    <mergeCell ref="D3:H3"/>
    <mergeCell ref="B2:H2"/>
    <mergeCell ref="A2:A4"/>
  </mergeCells>
  <phoneticPr fontId="15" type="noConversion"/>
  <printOptions horizontalCentered="1"/>
  <pageMargins left="1.1811023622047245" right="0.39370078740157483" top="0.39370078740157483" bottom="0.3937007874015748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U21"/>
  <sheetViews>
    <sheetView tabSelected="1" zoomScale="80" zoomScaleNormal="80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Z11" sqref="Z11"/>
    </sheetView>
  </sheetViews>
  <sheetFormatPr defaultRowHeight="15.75" x14ac:dyDescent="0.25"/>
  <cols>
    <col min="1" max="1" width="7.28515625" style="1" customWidth="1"/>
    <col min="2" max="2" width="85.5703125" style="1" customWidth="1"/>
    <col min="3" max="3" width="11.7109375" style="1" customWidth="1"/>
    <col min="4" max="4" width="14.140625" style="1" hidden="1" customWidth="1"/>
    <col min="5" max="5" width="14.140625" style="220" hidden="1" customWidth="1"/>
    <col min="6" max="6" width="14.140625" style="1" hidden="1" customWidth="1"/>
    <col min="7" max="7" width="22.28515625" style="1" hidden="1" customWidth="1"/>
    <col min="8" max="8" width="15.28515625" style="1" hidden="1" customWidth="1"/>
    <col min="9" max="9" width="14.140625" style="220" hidden="1" customWidth="1"/>
    <col min="10" max="10" width="14.140625" style="1" hidden="1" customWidth="1"/>
    <col min="11" max="11" width="20.28515625" style="1" hidden="1" customWidth="1"/>
    <col min="12" max="12" width="15.28515625" style="1" hidden="1" customWidth="1"/>
    <col min="13" max="13" width="14.140625" style="220" hidden="1" customWidth="1"/>
    <col min="14" max="14" width="14.140625" style="1" hidden="1" customWidth="1"/>
    <col min="15" max="15" width="0.28515625" style="1" customWidth="1"/>
    <col min="16" max="16" width="14.140625" style="1" customWidth="1"/>
    <col min="17" max="17" width="14.140625" style="183" customWidth="1"/>
    <col min="18" max="18" width="14.42578125" style="1" customWidth="1"/>
    <col min="19" max="19" width="38.140625" style="1" customWidth="1"/>
    <col min="20" max="20" width="12.140625" style="1" hidden="1" customWidth="1"/>
    <col min="21" max="16384" width="9.140625" style="1"/>
  </cols>
  <sheetData>
    <row r="1" spans="1:21" ht="35.25" customHeight="1" x14ac:dyDescent="0.25">
      <c r="A1" s="253" t="s">
        <v>120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</row>
    <row r="2" spans="1:21" ht="15" customHeight="1" x14ac:dyDescent="0.25">
      <c r="A2" s="293" t="s">
        <v>10</v>
      </c>
      <c r="B2" s="301" t="s">
        <v>2</v>
      </c>
      <c r="C2" s="301" t="s">
        <v>11</v>
      </c>
      <c r="D2" s="290" t="s">
        <v>43</v>
      </c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2"/>
      <c r="U2" s="186"/>
    </row>
    <row r="3" spans="1:21" s="219" customFormat="1" ht="21.75" customHeight="1" x14ac:dyDescent="0.25">
      <c r="A3" s="294"/>
      <c r="B3" s="302"/>
      <c r="C3" s="302"/>
      <c r="D3" s="296" t="s">
        <v>81</v>
      </c>
      <c r="E3" s="297"/>
      <c r="F3" s="254" t="s">
        <v>125</v>
      </c>
      <c r="G3" s="254" t="s">
        <v>124</v>
      </c>
      <c r="H3" s="296" t="s">
        <v>132</v>
      </c>
      <c r="I3" s="297"/>
      <c r="J3" s="254" t="s">
        <v>125</v>
      </c>
      <c r="K3" s="254" t="s">
        <v>124</v>
      </c>
      <c r="L3" s="296" t="s">
        <v>82</v>
      </c>
      <c r="M3" s="297"/>
      <c r="N3" s="254" t="s">
        <v>125</v>
      </c>
      <c r="O3" s="254" t="s">
        <v>124</v>
      </c>
      <c r="P3" s="296" t="s">
        <v>83</v>
      </c>
      <c r="Q3" s="297"/>
      <c r="R3" s="254" t="s">
        <v>125</v>
      </c>
      <c r="S3" s="254" t="s">
        <v>124</v>
      </c>
      <c r="T3" s="185" t="s">
        <v>84</v>
      </c>
      <c r="U3" s="218"/>
    </row>
    <row r="4" spans="1:21" ht="23.25" customHeight="1" x14ac:dyDescent="0.25">
      <c r="A4" s="295"/>
      <c r="B4" s="303"/>
      <c r="C4" s="303"/>
      <c r="D4" s="15" t="s">
        <v>59</v>
      </c>
      <c r="E4" s="15" t="s">
        <v>60</v>
      </c>
      <c r="F4" s="256"/>
      <c r="G4" s="256"/>
      <c r="H4" s="15" t="s">
        <v>59</v>
      </c>
      <c r="I4" s="15" t="s">
        <v>60</v>
      </c>
      <c r="J4" s="256"/>
      <c r="K4" s="256"/>
      <c r="L4" s="15" t="s">
        <v>59</v>
      </c>
      <c r="M4" s="15" t="s">
        <v>60</v>
      </c>
      <c r="N4" s="256"/>
      <c r="O4" s="256"/>
      <c r="P4" s="15" t="s">
        <v>59</v>
      </c>
      <c r="Q4" s="15" t="s">
        <v>60</v>
      </c>
      <c r="R4" s="256"/>
      <c r="S4" s="256"/>
      <c r="T4" s="15" t="s">
        <v>59</v>
      </c>
      <c r="U4" s="186"/>
    </row>
    <row r="5" spans="1:21" ht="15" customHeight="1" x14ac:dyDescent="0.25">
      <c r="A5" s="180">
        <v>1</v>
      </c>
      <c r="B5" s="149">
        <f t="shared" ref="B5:D5" si="0">A5+1</f>
        <v>2</v>
      </c>
      <c r="C5" s="149">
        <f t="shared" si="0"/>
        <v>3</v>
      </c>
      <c r="D5" s="149">
        <f t="shared" si="0"/>
        <v>4</v>
      </c>
      <c r="E5" s="149">
        <f>D5+1</f>
        <v>5</v>
      </c>
      <c r="F5" s="149">
        <f>E5+1</f>
        <v>6</v>
      </c>
      <c r="G5" s="149">
        <f>F5+1</f>
        <v>7</v>
      </c>
      <c r="H5" s="149">
        <f>D5+1</f>
        <v>5</v>
      </c>
      <c r="I5" s="149">
        <f>H5+1</f>
        <v>6</v>
      </c>
      <c r="J5" s="149">
        <f>I5+1</f>
        <v>7</v>
      </c>
      <c r="K5" s="149">
        <f>J5+1</f>
        <v>8</v>
      </c>
      <c r="L5" s="149">
        <f>D5+1</f>
        <v>5</v>
      </c>
      <c r="M5" s="149">
        <f>L5+1</f>
        <v>6</v>
      </c>
      <c r="N5" s="149">
        <f>M5+1</f>
        <v>7</v>
      </c>
      <c r="O5" s="149">
        <f>N5+1</f>
        <v>8</v>
      </c>
      <c r="P5" s="149">
        <v>4</v>
      </c>
      <c r="Q5" s="149">
        <v>5</v>
      </c>
      <c r="R5" s="149">
        <v>6</v>
      </c>
      <c r="S5" s="149">
        <v>7</v>
      </c>
      <c r="T5" s="149">
        <f>P5+1</f>
        <v>5</v>
      </c>
      <c r="U5" s="186"/>
    </row>
    <row r="6" spans="1:21" ht="15" customHeight="1" x14ac:dyDescent="0.25">
      <c r="A6" s="18" t="s">
        <v>21</v>
      </c>
      <c r="B6" s="304" t="s">
        <v>13</v>
      </c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6"/>
      <c r="U6" s="186"/>
    </row>
    <row r="7" spans="1:21" ht="63" x14ac:dyDescent="0.25">
      <c r="A7" s="8" t="s">
        <v>23</v>
      </c>
      <c r="B7" s="150" t="s">
        <v>38</v>
      </c>
      <c r="C7" s="151" t="s">
        <v>4</v>
      </c>
      <c r="D7" s="240">
        <f>D8/D9*100</f>
        <v>0</v>
      </c>
      <c r="E7" s="240">
        <v>0</v>
      </c>
      <c r="F7" s="240">
        <f>E7-D7</f>
        <v>0</v>
      </c>
      <c r="G7" s="240"/>
      <c r="H7" s="240">
        <v>0</v>
      </c>
      <c r="I7" s="240">
        <v>0</v>
      </c>
      <c r="J7" s="240">
        <v>0</v>
      </c>
      <c r="K7" s="240"/>
      <c r="L7" s="240">
        <v>0</v>
      </c>
      <c r="M7" s="240">
        <v>0</v>
      </c>
      <c r="N7" s="240">
        <f>M7-L7</f>
        <v>0</v>
      </c>
      <c r="O7" s="240"/>
      <c r="P7" s="240">
        <v>0</v>
      </c>
      <c r="Q7" s="240">
        <v>0</v>
      </c>
      <c r="R7" s="240">
        <v>0</v>
      </c>
      <c r="S7" s="240"/>
      <c r="T7" s="240">
        <v>0</v>
      </c>
      <c r="U7" s="186"/>
    </row>
    <row r="8" spans="1:21" ht="53.25" customHeight="1" x14ac:dyDescent="0.25">
      <c r="A8" s="9" t="s">
        <v>14</v>
      </c>
      <c r="B8" s="152" t="s">
        <v>44</v>
      </c>
      <c r="C8" s="153" t="s">
        <v>20</v>
      </c>
      <c r="D8" s="155">
        <v>0</v>
      </c>
      <c r="E8" s="155">
        <v>0</v>
      </c>
      <c r="F8" s="155">
        <f>E8-D8</f>
        <v>0</v>
      </c>
      <c r="G8" s="155"/>
      <c r="H8" s="191">
        <v>0</v>
      </c>
      <c r="I8" s="155">
        <v>0</v>
      </c>
      <c r="J8" s="155">
        <v>0</v>
      </c>
      <c r="K8" s="155"/>
      <c r="L8" s="191">
        <v>0</v>
      </c>
      <c r="M8" s="155"/>
      <c r="N8" s="155">
        <f>M8-L8</f>
        <v>0</v>
      </c>
      <c r="O8" s="155"/>
      <c r="P8" s="192">
        <v>0</v>
      </c>
      <c r="Q8" s="192">
        <v>0</v>
      </c>
      <c r="R8" s="192">
        <v>0</v>
      </c>
      <c r="S8" s="192"/>
      <c r="T8" s="192">
        <v>0</v>
      </c>
      <c r="U8" s="186"/>
    </row>
    <row r="9" spans="1:21" ht="39.75" customHeight="1" x14ac:dyDescent="0.25">
      <c r="A9" s="9" t="s">
        <v>15</v>
      </c>
      <c r="B9" s="152" t="s">
        <v>19</v>
      </c>
      <c r="C9" s="153" t="s">
        <v>20</v>
      </c>
      <c r="D9" s="155">
        <v>248</v>
      </c>
      <c r="E9" s="155">
        <v>0</v>
      </c>
      <c r="F9" s="155">
        <f t="shared" ref="F9:F11" si="1">E9-D9</f>
        <v>-248</v>
      </c>
      <c r="G9" s="155" t="s">
        <v>130</v>
      </c>
      <c r="H9" s="191">
        <v>0</v>
      </c>
      <c r="I9" s="155">
        <v>0</v>
      </c>
      <c r="J9" s="155">
        <v>0</v>
      </c>
      <c r="K9" s="247" t="s">
        <v>130</v>
      </c>
      <c r="L9" s="191">
        <v>0</v>
      </c>
      <c r="M9" s="155"/>
      <c r="N9" s="155">
        <f t="shared" ref="N9:N11" si="2">M9-L9</f>
        <v>0</v>
      </c>
      <c r="O9" s="155"/>
      <c r="P9" s="192">
        <v>0</v>
      </c>
      <c r="Q9" s="192">
        <v>0</v>
      </c>
      <c r="R9" s="192">
        <v>0</v>
      </c>
      <c r="S9" s="192"/>
      <c r="T9" s="192">
        <v>0</v>
      </c>
      <c r="U9" s="186"/>
    </row>
    <row r="10" spans="1:21" ht="63" x14ac:dyDescent="0.25">
      <c r="A10" s="9" t="s">
        <v>24</v>
      </c>
      <c r="B10" s="154" t="s">
        <v>39</v>
      </c>
      <c r="C10" s="155" t="s">
        <v>4</v>
      </c>
      <c r="D10" s="193">
        <f>D11/D12*100</f>
        <v>7.2886297376093294</v>
      </c>
      <c r="E10" s="193">
        <v>5</v>
      </c>
      <c r="F10" s="193">
        <f t="shared" si="1"/>
        <v>-2.2886297376093294</v>
      </c>
      <c r="G10" s="193"/>
      <c r="H10" s="193">
        <v>5.8309037900874632</v>
      </c>
      <c r="I10" s="193">
        <v>2.1</v>
      </c>
      <c r="J10" s="193">
        <v>-3.7309037900874631</v>
      </c>
      <c r="K10" s="193"/>
      <c r="L10" s="193">
        <f>L11/L12*100</f>
        <v>4.3731778425655978</v>
      </c>
      <c r="M10" s="193"/>
      <c r="N10" s="193">
        <f t="shared" si="2"/>
        <v>-4.3731778425655978</v>
      </c>
      <c r="O10" s="193"/>
      <c r="P10" s="193">
        <v>2.9154518950437316</v>
      </c>
      <c r="Q10" s="193">
        <v>29.328621908127207</v>
      </c>
      <c r="R10" s="193">
        <v>26.4</v>
      </c>
      <c r="S10" s="307" t="s">
        <v>135</v>
      </c>
      <c r="T10" s="193">
        <f>T11/T12*100</f>
        <v>1.4577259475218658</v>
      </c>
      <c r="U10" s="186"/>
    </row>
    <row r="11" spans="1:21" ht="31.5" x14ac:dyDescent="0.25">
      <c r="A11" s="9" t="s">
        <v>16</v>
      </c>
      <c r="B11" s="152" t="s">
        <v>44</v>
      </c>
      <c r="C11" s="153" t="s">
        <v>20</v>
      </c>
      <c r="D11" s="156">
        <v>25</v>
      </c>
      <c r="E11" s="156">
        <v>96</v>
      </c>
      <c r="F11" s="155">
        <f t="shared" si="1"/>
        <v>71</v>
      </c>
      <c r="G11" s="156"/>
      <c r="H11" s="108">
        <v>20</v>
      </c>
      <c r="I11" s="156">
        <v>43</v>
      </c>
      <c r="J11" s="155">
        <v>23</v>
      </c>
      <c r="K11" s="156"/>
      <c r="L11" s="108">
        <v>15</v>
      </c>
      <c r="M11" s="156"/>
      <c r="N11" s="155">
        <f t="shared" si="2"/>
        <v>-15</v>
      </c>
      <c r="O11" s="156"/>
      <c r="P11" s="109">
        <v>10</v>
      </c>
      <c r="Q11" s="109">
        <v>83</v>
      </c>
      <c r="R11" s="109">
        <v>73</v>
      </c>
      <c r="S11" s="308"/>
      <c r="T11" s="221">
        <v>5</v>
      </c>
      <c r="U11" s="186"/>
    </row>
    <row r="12" spans="1:21" ht="78.75" x14ac:dyDescent="0.25">
      <c r="A12" s="110" t="s">
        <v>22</v>
      </c>
      <c r="B12" s="157" t="s">
        <v>19</v>
      </c>
      <c r="C12" s="158" t="s">
        <v>20</v>
      </c>
      <c r="D12" s="194">
        <v>343</v>
      </c>
      <c r="E12" s="194">
        <v>1908</v>
      </c>
      <c r="F12" s="194">
        <f>E12-D12</f>
        <v>1565</v>
      </c>
      <c r="G12" s="194"/>
      <c r="H12" s="195">
        <v>343</v>
      </c>
      <c r="I12" s="194">
        <v>2047</v>
      </c>
      <c r="J12" s="194">
        <v>1704</v>
      </c>
      <c r="K12" s="194"/>
      <c r="L12" s="195">
        <v>343</v>
      </c>
      <c r="M12" s="194"/>
      <c r="N12" s="194">
        <f>M12-L12</f>
        <v>-343</v>
      </c>
      <c r="O12" s="194"/>
      <c r="P12" s="196">
        <v>343</v>
      </c>
      <c r="Q12" s="196">
        <v>283</v>
      </c>
      <c r="R12" s="196">
        <v>-60</v>
      </c>
      <c r="S12" s="248" t="s">
        <v>136</v>
      </c>
      <c r="T12" s="179">
        <f>D12</f>
        <v>343</v>
      </c>
      <c r="U12" s="186"/>
    </row>
    <row r="13" spans="1:21" ht="21" customHeight="1" x14ac:dyDescent="0.25">
      <c r="A13" s="111" t="s">
        <v>25</v>
      </c>
      <c r="B13" s="298" t="s">
        <v>18</v>
      </c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300"/>
      <c r="U13" s="186"/>
    </row>
    <row r="14" spans="1:21" ht="31.5" x14ac:dyDescent="0.25">
      <c r="A14" s="112" t="s">
        <v>23</v>
      </c>
      <c r="B14" s="152" t="s">
        <v>121</v>
      </c>
      <c r="C14" s="151" t="s">
        <v>17</v>
      </c>
      <c r="D14" s="197">
        <f>D15/D16</f>
        <v>0</v>
      </c>
      <c r="E14" s="197">
        <v>0</v>
      </c>
      <c r="F14" s="187">
        <f>E14-D14</f>
        <v>0</v>
      </c>
      <c r="G14" s="197"/>
      <c r="H14" s="198">
        <v>0</v>
      </c>
      <c r="I14" s="198">
        <v>0</v>
      </c>
      <c r="J14" s="188">
        <v>0</v>
      </c>
      <c r="K14" s="198"/>
      <c r="L14" s="197">
        <f>L15/L16</f>
        <v>0</v>
      </c>
      <c r="M14" s="197"/>
      <c r="N14" s="187">
        <f>M14-L14</f>
        <v>0</v>
      </c>
      <c r="O14" s="197"/>
      <c r="P14" s="197">
        <v>0</v>
      </c>
      <c r="Q14" s="197">
        <v>0</v>
      </c>
      <c r="R14" s="197">
        <v>0</v>
      </c>
      <c r="S14" s="197"/>
      <c r="T14" s="197">
        <f>T15/T16</f>
        <v>0</v>
      </c>
      <c r="U14" s="186"/>
    </row>
    <row r="15" spans="1:21" ht="126" x14ac:dyDescent="0.25">
      <c r="A15" s="9" t="s">
        <v>14</v>
      </c>
      <c r="B15" s="152" t="s">
        <v>122</v>
      </c>
      <c r="C15" s="153" t="s">
        <v>20</v>
      </c>
      <c r="D15" s="155">
        <v>0</v>
      </c>
      <c r="E15" s="155">
        <v>0</v>
      </c>
      <c r="F15" s="155">
        <f>E15-D15</f>
        <v>0</v>
      </c>
      <c r="G15" s="155"/>
      <c r="H15" s="189">
        <v>0</v>
      </c>
      <c r="I15" s="190">
        <v>0</v>
      </c>
      <c r="J15" s="190">
        <v>0</v>
      </c>
      <c r="K15" s="190"/>
      <c r="L15" s="191">
        <v>0</v>
      </c>
      <c r="M15" s="155"/>
      <c r="N15" s="155">
        <f>M15-L15</f>
        <v>0</v>
      </c>
      <c r="O15" s="155"/>
      <c r="P15" s="192">
        <v>0</v>
      </c>
      <c r="Q15" s="192">
        <v>0</v>
      </c>
      <c r="R15" s="192">
        <v>0</v>
      </c>
      <c r="S15" s="192"/>
      <c r="T15" s="192">
        <v>0</v>
      </c>
      <c r="U15" s="186"/>
    </row>
    <row r="16" spans="1:21" ht="46.5" customHeight="1" x14ac:dyDescent="0.25">
      <c r="A16" s="110" t="s">
        <v>15</v>
      </c>
      <c r="B16" s="159" t="s">
        <v>26</v>
      </c>
      <c r="C16" s="158" t="s">
        <v>27</v>
      </c>
      <c r="D16" s="199">
        <v>21.721</v>
      </c>
      <c r="E16" s="199">
        <f>0.3018+3.5+0.8363+16.7653</f>
        <v>21.403399999999998</v>
      </c>
      <c r="F16" s="200">
        <f t="shared" ref="F16" si="3">E16-D16</f>
        <v>-0.31760000000000232</v>
      </c>
      <c r="G16" s="199" t="s">
        <v>131</v>
      </c>
      <c r="H16" s="201">
        <v>21.721</v>
      </c>
      <c r="I16" s="202">
        <v>21.403399999999998</v>
      </c>
      <c r="J16" s="203">
        <v>-0.31760000000000232</v>
      </c>
      <c r="K16" s="204" t="s">
        <v>131</v>
      </c>
      <c r="L16" s="205">
        <f>D16</f>
        <v>21.721</v>
      </c>
      <c r="M16" s="199"/>
      <c r="N16" s="200">
        <f t="shared" ref="N16" si="4">M16-L16</f>
        <v>-21.721</v>
      </c>
      <c r="O16" s="199"/>
      <c r="P16" s="206">
        <v>21.721</v>
      </c>
      <c r="Q16" s="199">
        <v>21.403399999999998</v>
      </c>
      <c r="R16" s="200">
        <v>-0.31760000000000232</v>
      </c>
      <c r="S16" s="204" t="s">
        <v>131</v>
      </c>
      <c r="T16" s="206">
        <f>D16</f>
        <v>21.721</v>
      </c>
      <c r="U16" s="186"/>
    </row>
    <row r="17" spans="1:20" ht="23.25" customHeight="1" x14ac:dyDescent="0.25">
      <c r="A17" s="111" t="s">
        <v>28</v>
      </c>
      <c r="B17" s="170" t="s">
        <v>40</v>
      </c>
      <c r="C17" s="171"/>
      <c r="D17" s="171"/>
      <c r="E17" s="171"/>
      <c r="F17" s="171"/>
      <c r="G17" s="172"/>
      <c r="H17" s="173"/>
      <c r="I17" s="173"/>
      <c r="J17" s="173"/>
      <c r="K17" s="174"/>
      <c r="L17" s="171"/>
      <c r="M17" s="171"/>
      <c r="N17" s="171"/>
      <c r="O17" s="172"/>
      <c r="P17" s="171"/>
      <c r="Q17" s="217"/>
      <c r="R17" s="171"/>
      <c r="S17" s="171"/>
      <c r="T17" s="172"/>
    </row>
    <row r="18" spans="1:20" x14ac:dyDescent="0.25">
      <c r="A18" s="112" t="s">
        <v>23</v>
      </c>
      <c r="B18" s="152" t="s">
        <v>41</v>
      </c>
      <c r="C18" s="151" t="s">
        <v>42</v>
      </c>
      <c r="D18" s="207">
        <v>5.9872414999999991E-2</v>
      </c>
      <c r="E18" s="207">
        <f>E19/E20</f>
        <v>5.9729389842354479E-2</v>
      </c>
      <c r="F18" s="207">
        <f>E18-D18</f>
        <v>-1.4302515764551271E-4</v>
      </c>
      <c r="G18" s="207"/>
      <c r="H18" s="208">
        <v>6.0867281475E-2</v>
      </c>
      <c r="I18" s="208">
        <v>6.1916894999999993E-2</v>
      </c>
      <c r="J18" s="208">
        <v>1.0496135249999927E-3</v>
      </c>
      <c r="K18" s="208"/>
      <c r="L18" s="207">
        <v>6.0867281475E-2</v>
      </c>
      <c r="M18" s="207" t="e">
        <f>M19/M20</f>
        <v>#DIV/0!</v>
      </c>
      <c r="N18" s="207" t="e">
        <f>M18-L18</f>
        <v>#DIV/0!</v>
      </c>
      <c r="O18" s="207"/>
      <c r="P18" s="207">
        <v>5.8868127399999991E-2</v>
      </c>
      <c r="Q18" s="207">
        <v>5.07395E-2</v>
      </c>
      <c r="R18" s="207">
        <v>-8.1286273999999908E-3</v>
      </c>
      <c r="S18" s="207"/>
      <c r="T18" s="207">
        <v>6.1050086100000005E-2</v>
      </c>
    </row>
    <row r="19" spans="1:20" ht="18" customHeight="1" x14ac:dyDescent="0.25">
      <c r="A19" s="9" t="s">
        <v>14</v>
      </c>
      <c r="B19" s="152" t="s">
        <v>45</v>
      </c>
      <c r="C19" s="155" t="s">
        <v>46</v>
      </c>
      <c r="D19" s="209">
        <f>D18*D20</f>
        <v>22.678270206595901</v>
      </c>
      <c r="E19" s="209">
        <v>20.363832000000002</v>
      </c>
      <c r="F19" s="207">
        <f>E19-D19</f>
        <v>-2.3144382065958986</v>
      </c>
      <c r="G19" s="209" t="s">
        <v>128</v>
      </c>
      <c r="H19" s="210">
        <v>22.655343396861873</v>
      </c>
      <c r="I19" s="210">
        <v>20.119682090058813</v>
      </c>
      <c r="J19" s="208">
        <v>-2.5356613068030605</v>
      </c>
      <c r="K19" s="210" t="s">
        <v>128</v>
      </c>
      <c r="L19" s="209">
        <f>L18*L20</f>
        <v>22.655343396861873</v>
      </c>
      <c r="M19" s="209"/>
      <c r="N19" s="207">
        <f>M19-L19</f>
        <v>-22.655343396861873</v>
      </c>
      <c r="O19" s="209"/>
      <c r="P19" s="209">
        <v>20.486239552255974</v>
      </c>
      <c r="Q19" s="209">
        <v>262.01169999999996</v>
      </c>
      <c r="R19" s="209">
        <v>262.01169999999996</v>
      </c>
      <c r="S19" s="209"/>
      <c r="T19" s="209">
        <f>T18*T20</f>
        <v>22.7233849037856</v>
      </c>
    </row>
    <row r="20" spans="1:20" ht="23.25" customHeight="1" x14ac:dyDescent="0.25">
      <c r="A20" s="21" t="s">
        <v>15</v>
      </c>
      <c r="B20" s="160" t="s">
        <v>47</v>
      </c>
      <c r="C20" s="211" t="s">
        <v>30</v>
      </c>
      <c r="D20" s="212">
        <v>378.77660700000001</v>
      </c>
      <c r="E20" s="212">
        <v>340.93487399999998</v>
      </c>
      <c r="F20" s="213">
        <f>E20-D20</f>
        <v>-37.841733000000033</v>
      </c>
      <c r="G20" s="212" t="s">
        <v>129</v>
      </c>
      <c r="H20" s="214">
        <v>372.20889199999993</v>
      </c>
      <c r="I20" s="214">
        <v>324.94656087096769</v>
      </c>
      <c r="J20" s="215">
        <v>-47.262331129032248</v>
      </c>
      <c r="K20" s="216" t="s">
        <v>129</v>
      </c>
      <c r="L20" s="212">
        <v>372.20889199999993</v>
      </c>
      <c r="M20" s="212"/>
      <c r="N20" s="213">
        <f>M20-L20</f>
        <v>-372.20889199999993</v>
      </c>
      <c r="O20" s="212"/>
      <c r="P20" s="212">
        <v>348.00222900000006</v>
      </c>
      <c r="Q20" s="212">
        <v>326.39434699999998</v>
      </c>
      <c r="R20" s="212">
        <v>-21.607882000000075</v>
      </c>
      <c r="S20" s="216" t="s">
        <v>129</v>
      </c>
      <c r="T20" s="212">
        <v>372.20889199999993</v>
      </c>
    </row>
    <row r="21" spans="1:20" ht="33.75" customHeight="1" x14ac:dyDescent="0.25"/>
  </sheetData>
  <mergeCells count="20">
    <mergeCell ref="B13:T13"/>
    <mergeCell ref="B2:B4"/>
    <mergeCell ref="C2:C4"/>
    <mergeCell ref="B6:T6"/>
    <mergeCell ref="S10:S11"/>
    <mergeCell ref="A1:T1"/>
    <mergeCell ref="D2:T2"/>
    <mergeCell ref="A2:A4"/>
    <mergeCell ref="D3:E3"/>
    <mergeCell ref="F3:F4"/>
    <mergeCell ref="G3:G4"/>
    <mergeCell ref="N3:N4"/>
    <mergeCell ref="O3:O4"/>
    <mergeCell ref="L3:M3"/>
    <mergeCell ref="H3:I3"/>
    <mergeCell ref="J3:J4"/>
    <mergeCell ref="K3:K4"/>
    <mergeCell ref="P3:Q3"/>
    <mergeCell ref="R3:R4"/>
    <mergeCell ref="S3:S4"/>
  </mergeCells>
  <phoneticPr fontId="14" type="noConversion"/>
  <printOptions horizontalCentered="1"/>
  <pageMargins left="0.39370078740157483" right="0.39370078740157483" top="0.78740157480314965" bottom="0.39370078740157483" header="0.31496062992125984" footer="0.31496062992125984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раздел 1</vt:lpstr>
      <vt:lpstr>раздел 2</vt:lpstr>
      <vt:lpstr>раздел 3</vt:lpstr>
      <vt:lpstr>раздел 4</vt:lpstr>
      <vt:lpstr>раздел 5</vt:lpstr>
      <vt:lpstr>'раздел 4'!Область_печати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Сударинена Ольга Сергеевна</cp:lastModifiedBy>
  <cp:lastPrinted>2023-04-01T00:23:47Z</cp:lastPrinted>
  <dcterms:created xsi:type="dcterms:W3CDTF">1996-10-08T23:32:33Z</dcterms:created>
  <dcterms:modified xsi:type="dcterms:W3CDTF">2023-05-24T00:11:06Z</dcterms:modified>
</cp:coreProperties>
</file>