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dp-fs\Committee_Cost\ОТДЕЛ ЖКХ\КОММУНАЛЬНЫЕ УСЛУГИ на 2027 год\ПП ВС ВО 2025\ПП факт 2025\на сайт\"/>
    </mc:Choice>
  </mc:AlternateContent>
  <xr:revisionPtr revIDLastSave="0" documentId="13_ncr:1_{4676FF77-14CD-47A1-9726-56973B51587B}" xr6:coauthVersionLast="47" xr6:coauthVersionMax="47" xr10:uidLastSave="{00000000-0000-0000-0000-000000000000}"/>
  <bookViews>
    <workbookView xWindow="45" yWindow="75" windowWidth="20010" windowHeight="14940" activeTab="4" xr2:uid="{00000000-000D-0000-FFFF-FFFF00000000}"/>
  </bookViews>
  <sheets>
    <sheet name="раздел 1" sheetId="33" r:id="rId1"/>
    <sheet name="раздел 2" sheetId="34" r:id="rId2"/>
    <sheet name="раздел 3" sheetId="39" r:id="rId3"/>
    <sheet name="раздел 4" sheetId="41" r:id="rId4"/>
    <sheet name="раздел 5" sheetId="37" r:id="rId5"/>
  </sheets>
  <definedNames>
    <definedName name="_xlnm.Print_Area" localSheetId="1">'раздел 2'!$A$1:$G$37</definedName>
    <definedName name="_xlnm.Print_Area" localSheetId="3">'раздел 4'!$A$1:$O$6</definedName>
    <definedName name="_xlnm.Print_Area" localSheetId="4">'раздел 5'!$A$1:$G$20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37" l="1"/>
  <c r="L18" i="37"/>
  <c r="L10" i="37"/>
  <c r="M10" i="37"/>
  <c r="L7" i="37"/>
  <c r="M7" i="37"/>
  <c r="M20" i="37"/>
  <c r="N20" i="37" s="1"/>
  <c r="N19" i="37"/>
  <c r="N16" i="37"/>
  <c r="N15" i="37"/>
  <c r="M14" i="37"/>
  <c r="L14" i="37"/>
  <c r="N12" i="37"/>
  <c r="N11" i="37"/>
  <c r="N9" i="37"/>
  <c r="J20" i="37"/>
  <c r="J19" i="37"/>
  <c r="J16" i="37"/>
  <c r="J15" i="37"/>
  <c r="I14" i="37"/>
  <c r="H14" i="37"/>
  <c r="J12" i="37"/>
  <c r="J11" i="37"/>
  <c r="I9" i="37"/>
  <c r="J9" i="37" s="1"/>
  <c r="I7" i="37"/>
  <c r="J7" i="37" s="1"/>
  <c r="N14" i="37" l="1"/>
  <c r="N10" i="37"/>
  <c r="N7" i="37"/>
  <c r="N8" i="37"/>
  <c r="M18" i="37"/>
  <c r="N18" i="37" s="1"/>
  <c r="I18" i="37"/>
  <c r="J18" i="37" s="1"/>
  <c r="J14" i="37"/>
  <c r="I10" i="37"/>
  <c r="J10" i="37" s="1"/>
  <c r="J8" i="37"/>
  <c r="K9" i="34" l="1"/>
  <c r="K16" i="34"/>
  <c r="W36" i="34" l="1"/>
  <c r="U34" i="34"/>
  <c r="T31" i="34"/>
  <c r="T25" i="34"/>
  <c r="T24" i="34" s="1"/>
  <c r="U25" i="34"/>
  <c r="U24" i="34" s="1"/>
  <c r="T21" i="34"/>
  <c r="W13" i="34"/>
  <c r="S36" i="34"/>
  <c r="Q34" i="34"/>
  <c r="S33" i="34"/>
  <c r="Q31" i="34"/>
  <c r="P31" i="34"/>
  <c r="S27" i="34"/>
  <c r="Q25" i="34"/>
  <c r="Q24" i="34" s="1"/>
  <c r="P25" i="34"/>
  <c r="P24" i="34" s="1"/>
  <c r="Q21" i="34"/>
  <c r="P21" i="34"/>
  <c r="O36" i="34"/>
  <c r="M34" i="34"/>
  <c r="L31" i="34"/>
  <c r="M25" i="34"/>
  <c r="L25" i="34"/>
  <c r="L24" i="34" s="1"/>
  <c r="M21" i="34"/>
  <c r="L21" i="34"/>
  <c r="K36" i="34"/>
  <c r="K33" i="34"/>
  <c r="H31" i="34"/>
  <c r="K27" i="34"/>
  <c r="H25" i="34"/>
  <c r="H24" i="34" s="1"/>
  <c r="I25" i="34"/>
  <c r="I24" i="34" s="1"/>
  <c r="I21" i="34"/>
  <c r="H21" i="34"/>
  <c r="V34" i="34" l="1"/>
  <c r="Q8" i="34"/>
  <c r="Q14" i="34" s="1"/>
  <c r="Q20" i="34" s="1"/>
  <c r="Q23" i="34" s="1"/>
  <c r="V31" i="34"/>
  <c r="I34" i="34"/>
  <c r="O35" i="34"/>
  <c r="O34" i="34" s="1"/>
  <c r="U21" i="34"/>
  <c r="N34" i="34"/>
  <c r="S13" i="34"/>
  <c r="R31" i="34"/>
  <c r="W27" i="34"/>
  <c r="W32" i="34"/>
  <c r="W22" i="34"/>
  <c r="V21" i="34"/>
  <c r="W26" i="34"/>
  <c r="V25" i="34"/>
  <c r="V24" i="34" s="1"/>
  <c r="W33" i="34"/>
  <c r="W35" i="34"/>
  <c r="W34" i="34" s="1"/>
  <c r="U31" i="34"/>
  <c r="U8" i="34" s="1"/>
  <c r="R34" i="34"/>
  <c r="S35" i="34"/>
  <c r="S34" i="34" s="1"/>
  <c r="S22" i="34"/>
  <c r="R25" i="34"/>
  <c r="R24" i="34" s="1"/>
  <c r="S32" i="34"/>
  <c r="S31" i="34" s="1"/>
  <c r="H34" i="34"/>
  <c r="H8" i="34" s="1"/>
  <c r="H10" i="34" s="1"/>
  <c r="L36" i="34"/>
  <c r="M31" i="34"/>
  <c r="M8" i="34" s="1"/>
  <c r="O27" i="34"/>
  <c r="O33" i="34"/>
  <c r="K13" i="34"/>
  <c r="O32" i="34"/>
  <c r="J31" i="34"/>
  <c r="O13" i="34"/>
  <c r="M24" i="34"/>
  <c r="N25" i="34"/>
  <c r="N24" i="34" s="1"/>
  <c r="O26" i="34"/>
  <c r="O25" i="34" s="1"/>
  <c r="O24" i="34" s="1"/>
  <c r="J34" i="34"/>
  <c r="K35" i="34"/>
  <c r="K34" i="34" s="1"/>
  <c r="K22" i="34"/>
  <c r="J25" i="34"/>
  <c r="J24" i="34" s="1"/>
  <c r="K32" i="34"/>
  <c r="K31" i="34" s="1"/>
  <c r="I31" i="34"/>
  <c r="H14" i="34" l="1"/>
  <c r="H20" i="34" s="1"/>
  <c r="H18" i="34" s="1"/>
  <c r="W31" i="34"/>
  <c r="Q10" i="34"/>
  <c r="Q18" i="34"/>
  <c r="W25" i="34"/>
  <c r="W24" i="34" s="1"/>
  <c r="L35" i="34"/>
  <c r="L34" i="34" s="1"/>
  <c r="L8" i="34" s="1"/>
  <c r="P36" i="34"/>
  <c r="N31" i="34"/>
  <c r="N8" i="34" s="1"/>
  <c r="V8" i="34"/>
  <c r="V10" i="34" s="1"/>
  <c r="I8" i="34"/>
  <c r="I14" i="34" s="1"/>
  <c r="I20" i="34" s="1"/>
  <c r="S26" i="34"/>
  <c r="S25" i="34" s="1"/>
  <c r="S24" i="34" s="1"/>
  <c r="U14" i="34"/>
  <c r="U20" i="34" s="1"/>
  <c r="U10" i="34"/>
  <c r="W21" i="34"/>
  <c r="S21" i="34"/>
  <c r="S8" i="34"/>
  <c r="R21" i="34"/>
  <c r="R8" i="34"/>
  <c r="O31" i="34"/>
  <c r="M10" i="34"/>
  <c r="M14" i="34"/>
  <c r="M20" i="34" s="1"/>
  <c r="N21" i="34"/>
  <c r="O22" i="34"/>
  <c r="K21" i="34"/>
  <c r="H23" i="34"/>
  <c r="J8" i="34"/>
  <c r="J21" i="34"/>
  <c r="K26" i="34"/>
  <c r="K25" i="34" s="1"/>
  <c r="K24" i="34" s="1"/>
  <c r="W8" i="34" l="1"/>
  <c r="W14" i="34" s="1"/>
  <c r="W20" i="34" s="1"/>
  <c r="V14" i="34"/>
  <c r="V20" i="34" s="1"/>
  <c r="V18" i="34" s="1"/>
  <c r="I10" i="34"/>
  <c r="P35" i="34"/>
  <c r="P34" i="34" s="1"/>
  <c r="P8" i="34" s="1"/>
  <c r="T36" i="34"/>
  <c r="T35" i="34" s="1"/>
  <c r="T34" i="34" s="1"/>
  <c r="T8" i="34" s="1"/>
  <c r="L14" i="34"/>
  <c r="L20" i="34" s="1"/>
  <c r="L10" i="34"/>
  <c r="U23" i="34"/>
  <c r="U18" i="34"/>
  <c r="S14" i="34"/>
  <c r="S20" i="34" s="1"/>
  <c r="S10" i="34"/>
  <c r="R14" i="34"/>
  <c r="R20" i="34" s="1"/>
  <c r="R10" i="34"/>
  <c r="M18" i="34"/>
  <c r="M23" i="34"/>
  <c r="O21" i="34"/>
  <c r="O8" i="34"/>
  <c r="N14" i="34"/>
  <c r="N20" i="34" s="1"/>
  <c r="N10" i="34"/>
  <c r="J14" i="34"/>
  <c r="J20" i="34" s="1"/>
  <c r="J10" i="34"/>
  <c r="K8" i="34"/>
  <c r="I23" i="34"/>
  <c r="I18" i="34"/>
  <c r="W10" i="34" l="1"/>
  <c r="V23" i="34"/>
  <c r="L18" i="34"/>
  <c r="L23" i="34"/>
  <c r="T14" i="34"/>
  <c r="T20" i="34" s="1"/>
  <c r="T10" i="34"/>
  <c r="P14" i="34"/>
  <c r="P20" i="34" s="1"/>
  <c r="P10" i="34"/>
  <c r="W23" i="34"/>
  <c r="W18" i="34"/>
  <c r="R23" i="34"/>
  <c r="R18" i="34"/>
  <c r="S23" i="34"/>
  <c r="S18" i="34"/>
  <c r="N23" i="34"/>
  <c r="N18" i="34"/>
  <c r="O14" i="34"/>
  <c r="O20" i="34" s="1"/>
  <c r="O10" i="34"/>
  <c r="K14" i="34"/>
  <c r="K20" i="34" s="1"/>
  <c r="K10" i="34"/>
  <c r="J23" i="34"/>
  <c r="J18" i="34"/>
  <c r="T18" i="34" l="1"/>
  <c r="T23" i="34"/>
  <c r="P18" i="34"/>
  <c r="P23" i="34"/>
  <c r="O23" i="34"/>
  <c r="O18" i="34"/>
  <c r="K23" i="34"/>
  <c r="K18" i="34"/>
  <c r="B5" i="37" l="1"/>
  <c r="C5" i="37" s="1"/>
  <c r="B7" i="34"/>
  <c r="C7" i="34" s="1"/>
  <c r="B5" i="41"/>
  <c r="C5" i="41" s="1"/>
</calcChain>
</file>

<file path=xl/sharedStrings.xml><?xml version="1.0" encoding="utf-8"?>
<sst xmlns="http://schemas.openxmlformats.org/spreadsheetml/2006/main" count="284" uniqueCount="139">
  <si>
    <t>прочим потребителям</t>
  </si>
  <si>
    <t>Срок реализации мероприятия, лет</t>
  </si>
  <si>
    <t>Наименование показателя</t>
  </si>
  <si>
    <t>тыс. руб.</t>
  </si>
  <si>
    <t>%</t>
  </si>
  <si>
    <t>1.</t>
  </si>
  <si>
    <t>№           п/п</t>
  </si>
  <si>
    <t>Наименование мероприятий</t>
  </si>
  <si>
    <t>Финансовые потребности на реализацию мероприятия, тыс.руб.</t>
  </si>
  <si>
    <t>Итого:</t>
  </si>
  <si>
    <t>№              п/п</t>
  </si>
  <si>
    <t>Единица измерения</t>
  </si>
  <si>
    <t>Величина показателя</t>
  </si>
  <si>
    <t>Показатели качества воды</t>
  </si>
  <si>
    <t>1.1</t>
  </si>
  <si>
    <t>1.2</t>
  </si>
  <si>
    <t>2.1</t>
  </si>
  <si>
    <t>ед./км</t>
  </si>
  <si>
    <t>Показатели надежности и бесперебойности водоснабжения</t>
  </si>
  <si>
    <t>общее количество отобранных проб</t>
  </si>
  <si>
    <t>ед.</t>
  </si>
  <si>
    <t>I</t>
  </si>
  <si>
    <t>2.2</t>
  </si>
  <si>
    <t>1</t>
  </si>
  <si>
    <t>2</t>
  </si>
  <si>
    <t>II</t>
  </si>
  <si>
    <t>протяженность водопроводной сети</t>
  </si>
  <si>
    <t>км</t>
  </si>
  <si>
    <t>III</t>
  </si>
  <si>
    <t>куб.м</t>
  </si>
  <si>
    <t>тыс.куб.м</t>
  </si>
  <si>
    <t>№    п/п</t>
  </si>
  <si>
    <t xml:space="preserve">Наименование показателей   </t>
  </si>
  <si>
    <t>Единицы измерения</t>
  </si>
  <si>
    <t>* План мероприятий по ремонту объектов централизованной системы горячего водоснабжения организацией не представлен</t>
  </si>
  <si>
    <t>* План мероприятий, направленных на улучшение качества горячей воды, организацией не представлен</t>
  </si>
  <si>
    <t>* План мероприятий по энергосбережению и повышению энергетической эффективности, организацией не представлен</t>
  </si>
  <si>
    <t>Объем финансовых потребностей</t>
  </si>
  <si>
    <t>доля проб горячей воды в тепловой сети или в сети горячего водоснабжения, не соответствующих установленным требованиям по температуре, в общем объеме проб, отобранных по результатам производственного контроля качества горячей воды</t>
  </si>
  <si>
    <t>доля проб горячей воды в тепловой сети или в сети горячего водоснабжения, не соответствующих установленным требованиям (за исключением температуры), в общем объеме проб, отобранных по результатам производственного контроля качества горячей воды</t>
  </si>
  <si>
    <t>Показатели энергетической эффективности использования ресурсов</t>
  </si>
  <si>
    <t>удельное количество тепловой энергии, расходуемое на подогрев горячей воды</t>
  </si>
  <si>
    <t>Гкал/куб.м</t>
  </si>
  <si>
    <t>Значение показателя</t>
  </si>
  <si>
    <t>количество проб горячей воды, отобранных по результатам производственного контроля, не соответствующих установленным требованиям</t>
  </si>
  <si>
    <t>общее количество тепловой энергии, расходуемое на подогрев горячей воды</t>
  </si>
  <si>
    <t>тыс.Гкал</t>
  </si>
  <si>
    <t>объем подогретой горячей воды</t>
  </si>
  <si>
    <t>Раздел 1.  Паспорт производственной программы</t>
  </si>
  <si>
    <t>МП ЖКХ Билибинского муниципального района</t>
  </si>
  <si>
    <t>Комитет государственного регулирования цен и тарифов Чукотского автономного округа</t>
  </si>
  <si>
    <t>689450, Чукотский автономный округ, г. Билибино, ул. Геологов д. 1а</t>
  </si>
  <si>
    <t>Наименование регулируемой организации</t>
  </si>
  <si>
    <t>Местонахождение регулируемой организации</t>
  </si>
  <si>
    <t>Наименование уполномоченного органа</t>
  </si>
  <si>
    <t>Местонахождение уполномоченного органа</t>
  </si>
  <si>
    <t>ОТЧЕТ ОБ ИСПОЛНЕНИИ ПРОИЗВОДСТВЕННОЙ ПРОГРАММЫ</t>
  </si>
  <si>
    <t>участок Билибино</t>
  </si>
  <si>
    <t>план</t>
  </si>
  <si>
    <t>факт</t>
  </si>
  <si>
    <t>год</t>
  </si>
  <si>
    <t>1 полугодие</t>
  </si>
  <si>
    <t>2 полугодие</t>
  </si>
  <si>
    <t>Показатели производственной деятельности</t>
  </si>
  <si>
    <r>
      <t>Раздел 3. Перечень мероприятий по ремонту объектов централизованной системы горячего</t>
    </r>
    <r>
      <rPr>
        <b/>
        <sz val="12"/>
        <rFont val="Times New Roman"/>
        <family val="1"/>
        <charset val="204"/>
      </rPr>
      <t xml:space="preserve"> водоснабжения, мероприятий, направленных на улучшение качества горячей воды, мероприятий по энергосбережению и повышению энергетической эффективности</t>
    </r>
  </si>
  <si>
    <r>
      <t>3.1. Мероприятия по ремонту объектов централизованной систе</t>
    </r>
    <r>
      <rPr>
        <b/>
        <sz val="12"/>
        <rFont val="Times New Roman"/>
        <family val="1"/>
        <charset val="204"/>
      </rPr>
      <t>мы горячего водоснабжения*</t>
    </r>
  </si>
  <si>
    <t>Средства на реализацию мероприятия, тыс.руб.</t>
  </si>
  <si>
    <t>3.2. Мероприятия, направленные на улучшение качества горячей воды*</t>
  </si>
  <si>
    <t>3.3. Мероприятия по энергосбережению и повышению энергетической эффективности, в том числе по снижению потерь воды при транспортировке*</t>
  </si>
  <si>
    <t>ПЛАН</t>
  </si>
  <si>
    <t>ФАКТ</t>
  </si>
  <si>
    <t>Раздел 2. Баланс водоснабжения (горячая вода (горячее водоснабжение))</t>
  </si>
  <si>
    <t>в т.ч. населению:</t>
  </si>
  <si>
    <t>Гкал</t>
  </si>
  <si>
    <t xml:space="preserve">  городскому</t>
  </si>
  <si>
    <t xml:space="preserve">          - по приборам учета</t>
  </si>
  <si>
    <t xml:space="preserve">          - по нормативам </t>
  </si>
  <si>
    <t xml:space="preserve"> сельскому</t>
  </si>
  <si>
    <t xml:space="preserve">        - расчетными способами</t>
  </si>
  <si>
    <t>3.1.</t>
  </si>
  <si>
    <t>Раздел 4. Объем финансовых потребностей, необходимых для реализации производственной программы</t>
  </si>
  <si>
    <t>Объем выработки горячей воды</t>
  </si>
  <si>
    <t>2.</t>
  </si>
  <si>
    <t>Объем воды, используемой на собственные нужды</t>
  </si>
  <si>
    <t>то же (в % от объема выработки  воды)</t>
  </si>
  <si>
    <t>3.</t>
  </si>
  <si>
    <t>Принято горячей воды со стороны (всего), в.т.ч.</t>
  </si>
  <si>
    <t>*</t>
  </si>
  <si>
    <t>4.</t>
  </si>
  <si>
    <t>Объем тепловой энергии, затраченный на производство горячей воды</t>
  </si>
  <si>
    <t>5.</t>
  </si>
  <si>
    <t>Объем отпуска в сеть</t>
  </si>
  <si>
    <t>Объем потерь</t>
  </si>
  <si>
    <t>6.1.</t>
  </si>
  <si>
    <t>Объем потерь горячей воды</t>
  </si>
  <si>
    <t>6.2.</t>
  </si>
  <si>
    <t>Объем потерь тепловой энергии**</t>
  </si>
  <si>
    <t>7.</t>
  </si>
  <si>
    <t>Уровень потерь к объему отпущенной горячей воды в сеть</t>
  </si>
  <si>
    <t>8.</t>
  </si>
  <si>
    <t>Неучтенные расходы</t>
  </si>
  <si>
    <t>9.</t>
  </si>
  <si>
    <t>Полезный отпуск товаров (услуг):</t>
  </si>
  <si>
    <t>9.1.</t>
  </si>
  <si>
    <t>Объем воды на собственное производство, в том числе</t>
  </si>
  <si>
    <t xml:space="preserve">  - на прочие производственные нужды</t>
  </si>
  <si>
    <t>9.2.</t>
  </si>
  <si>
    <t>Реализация сторонним потребителям:</t>
  </si>
  <si>
    <t>9.2.1</t>
  </si>
  <si>
    <t>9.2.2</t>
  </si>
  <si>
    <t>бюджетным потребителям:</t>
  </si>
  <si>
    <t>9.2.3</t>
  </si>
  <si>
    <t xml:space="preserve">          - расчетными способами</t>
  </si>
  <si>
    <t>9.3.</t>
  </si>
  <si>
    <t>Другим организациям, поставляющим горячую воду потребителям</t>
  </si>
  <si>
    <t>Раздел 5. Плановые показатели надежности, качества, энергетической эффективности объектов централизованной системы горячего водоснабжения</t>
  </si>
  <si>
    <t>показатель надежности и бесперебойности централизованной системы горячего водоснабжения</t>
  </si>
  <si>
    <t>количество перерывов в подаче воды, зафиксированных в определенных  договором горячего водоснабжения или договором транспортировки  горячей воды местах исполнения обязательств организации, осуществляющей горячее водоснабжение по подаче  горячей воды, определенных в соответствии с указанными договорами, произошедших в результате аварий, повреждений и иных технологических нарушений на объектах централизованной системы горячего водоснабжения, принадлежащих организации, осуществляющей горячее водоснабжение (без плановых ремонтов)</t>
  </si>
  <si>
    <t>Отклонение 
(- не использовано, + перерасход)</t>
  </si>
  <si>
    <t>Причины отклонения</t>
  </si>
  <si>
    <t xml:space="preserve">Отклонение </t>
  </si>
  <si>
    <t>(должность)</t>
  </si>
  <si>
    <t>(ФИО, подпись)</t>
  </si>
  <si>
    <t>Руководитель организации</t>
  </si>
  <si>
    <t>С.И. Брычаев</t>
  </si>
  <si>
    <t>Наличие коррозийных отложений в стальных трубопроводах горячего водоснабжения</t>
  </si>
  <si>
    <t>Рабочая  программа производственного контроля качества воды источников и питьевой воды системы холодного водоснабжения г. Билибино Билибинского муниципального района на 2021-2025гг. составлена в соответствии с СанПин 1.2.3685-21. Проводился дополнительный отбор проб.</t>
  </si>
  <si>
    <t>689000, Чукотский автономный округ, г. Анадырь, ул. Отке, 44</t>
  </si>
  <si>
    <t>2024 год</t>
  </si>
  <si>
    <t>снижение объемов водопотребления, в основном населению</t>
  </si>
  <si>
    <t>по результатам инвентаризации, выведены из эксплуатации</t>
  </si>
  <si>
    <t>тыс. куб.м</t>
  </si>
  <si>
    <t>в сфере горячего водоснабжения МП ЖКХ Билибинского муниципального района за 2025 год</t>
  </si>
  <si>
    <t>2025 год</t>
  </si>
  <si>
    <t>2026 год</t>
  </si>
  <si>
    <t>2027 год</t>
  </si>
  <si>
    <t>2028 год</t>
  </si>
  <si>
    <t>Пробы на соответствие температуры не отбирались</t>
  </si>
  <si>
    <t>по результатам инвентаризации, выведены из эксплуатации (акты прилагаются)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</si>
</sst>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0"/>
    <numFmt numFmtId="166" formatCode="#,##0.0"/>
    <numFmt numFmtId="167" formatCode="#,##0.000"/>
    <numFmt numFmtId="168" formatCode="0.000000"/>
  </numFmts>
  <fonts count="22" x14ac:knownFonts="1">
    <font>
      <sz val="10"/>
      <name val="Arial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Helv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sz val="11"/>
      <color rgb="FF0000FF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9" fillId="0" borderId="0"/>
    <xf numFmtId="0" fontId="1" fillId="0" borderId="0"/>
    <xf numFmtId="0" fontId="1" fillId="0" borderId="0"/>
    <xf numFmtId="0" fontId="5" fillId="0" borderId="0"/>
  </cellStyleXfs>
  <cellXfs count="289">
    <xf numFmtId="0" fontId="0" fillId="0" borderId="0" xfId="0"/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 wrapText="1"/>
    </xf>
    <xf numFmtId="49" fontId="7" fillId="0" borderId="4" xfId="0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/>
    <xf numFmtId="0" fontId="4" fillId="0" borderId="5" xfId="0" applyFont="1" applyBorder="1"/>
    <xf numFmtId="0" fontId="3" fillId="0" borderId="6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wrapText="1" shrinkToFit="1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0" fontId="7" fillId="0" borderId="0" xfId="5" applyFont="1"/>
    <xf numFmtId="0" fontId="11" fillId="0" borderId="0" xfId="5" applyFont="1"/>
    <xf numFmtId="0" fontId="7" fillId="0" borderId="2" xfId="5" applyFont="1" applyBorder="1" applyAlignment="1">
      <alignment horizontal="left" vertical="center" wrapText="1"/>
    </xf>
    <xf numFmtId="0" fontId="7" fillId="0" borderId="0" xfId="5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0" fontId="8" fillId="0" borderId="0" xfId="5" applyFont="1"/>
    <xf numFmtId="0" fontId="3" fillId="0" borderId="0" xfId="1" applyFont="1" applyAlignment="1">
      <alignment horizontal="left"/>
    </xf>
    <xf numFmtId="0" fontId="8" fillId="0" borderId="0" xfId="5" applyFont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4" fillId="0" borderId="2" xfId="1" applyFont="1" applyBorder="1" applyAlignment="1">
      <alignment horizontal="center" vertical="center" wrapText="1"/>
    </xf>
    <xf numFmtId="0" fontId="7" fillId="0" borderId="0" xfId="0" applyFont="1"/>
    <xf numFmtId="0" fontId="4" fillId="0" borderId="2" xfId="1" applyFont="1" applyBorder="1" applyAlignment="1">
      <alignment vertical="center" wrapText="1"/>
    </xf>
    <xf numFmtId="166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horizontal="center" vertical="center" wrapText="1"/>
    </xf>
    <xf numFmtId="0" fontId="13" fillId="0" borderId="0" xfId="0" applyFont="1"/>
    <xf numFmtId="0" fontId="4" fillId="0" borderId="6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10" fillId="0" borderId="24" xfId="0" applyFont="1" applyBorder="1"/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center" vertical="center" wrapText="1"/>
    </xf>
    <xf numFmtId="0" fontId="13" fillId="0" borderId="3" xfId="1" applyFont="1" applyBorder="1" applyAlignment="1">
      <alignment wrapText="1"/>
    </xf>
    <xf numFmtId="0" fontId="10" fillId="0" borderId="13" xfId="1" applyFont="1" applyBorder="1" applyAlignment="1">
      <alignment horizontal="center" vertical="center" wrapText="1"/>
    </xf>
    <xf numFmtId="0" fontId="10" fillId="0" borderId="4" xfId="1" applyFont="1" applyBorder="1" applyAlignment="1">
      <alignment wrapText="1"/>
    </xf>
    <xf numFmtId="0" fontId="10" fillId="0" borderId="16" xfId="1" applyFont="1" applyBorder="1" applyAlignment="1">
      <alignment horizontal="center" vertical="center" wrapText="1"/>
    </xf>
    <xf numFmtId="0" fontId="10" fillId="2" borderId="4" xfId="1" applyFont="1" applyFill="1" applyBorder="1" applyAlignment="1">
      <alignment wrapText="1"/>
    </xf>
    <xf numFmtId="0" fontId="10" fillId="0" borderId="16" xfId="1" applyFont="1" applyBorder="1" applyAlignment="1">
      <alignment horizontal="center"/>
    </xf>
    <xf numFmtId="0" fontId="10" fillId="0" borderId="4" xfId="1" applyFont="1" applyBorder="1" applyAlignment="1">
      <alignment horizontal="center"/>
    </xf>
    <xf numFmtId="0" fontId="10" fillId="2" borderId="4" xfId="1" applyFont="1" applyFill="1" applyBorder="1" applyAlignment="1">
      <alignment horizontal="left" wrapText="1"/>
    </xf>
    <xf numFmtId="0" fontId="10" fillId="0" borderId="4" xfId="1" applyFont="1" applyBorder="1" applyAlignment="1">
      <alignment horizontal="left" wrapText="1"/>
    </xf>
    <xf numFmtId="0" fontId="13" fillId="0" borderId="4" xfId="1" applyFont="1" applyBorder="1" applyAlignment="1">
      <alignment wrapText="1"/>
    </xf>
    <xf numFmtId="0" fontId="13" fillId="0" borderId="4" xfId="1" applyFont="1" applyBorder="1" applyAlignment="1">
      <alignment horizontal="center"/>
    </xf>
    <xf numFmtId="0" fontId="13" fillId="2" borderId="4" xfId="1" applyFont="1" applyFill="1" applyBorder="1" applyAlignment="1">
      <alignment wrapText="1"/>
    </xf>
    <xf numFmtId="49" fontId="10" fillId="0" borderId="4" xfId="1" applyNumberFormat="1" applyFont="1" applyBorder="1" applyAlignment="1">
      <alignment horizontal="center"/>
    </xf>
    <xf numFmtId="0" fontId="13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0" fillId="0" borderId="4" xfId="0" applyFont="1" applyBorder="1" applyAlignment="1">
      <alignment horizontal="left" vertical="center" wrapText="1" indent="3"/>
    </xf>
    <xf numFmtId="0" fontId="10" fillId="0" borderId="1" xfId="1" applyFont="1" applyBorder="1" applyAlignment="1">
      <alignment horizontal="center"/>
    </xf>
    <xf numFmtId="0" fontId="10" fillId="2" borderId="1" xfId="1" applyFont="1" applyFill="1" applyBorder="1" applyAlignment="1">
      <alignment wrapText="1"/>
    </xf>
    <xf numFmtId="166" fontId="10" fillId="0" borderId="1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165" fontId="3" fillId="0" borderId="27" xfId="0" applyNumberFormat="1" applyFont="1" applyBorder="1" applyAlignment="1">
      <alignment horizontal="center" vertical="center"/>
    </xf>
    <xf numFmtId="165" fontId="3" fillId="0" borderId="28" xfId="0" applyNumberFormat="1" applyFont="1" applyBorder="1" applyAlignment="1">
      <alignment horizontal="center" vertical="center"/>
    </xf>
    <xf numFmtId="0" fontId="10" fillId="0" borderId="2" xfId="0" applyFont="1" applyBorder="1"/>
    <xf numFmtId="0" fontId="13" fillId="0" borderId="2" xfId="0" applyFont="1" applyBorder="1"/>
    <xf numFmtId="0" fontId="7" fillId="0" borderId="0" xfId="5" applyFont="1" applyAlignment="1">
      <alignment horizontal="center"/>
    </xf>
    <xf numFmtId="167" fontId="13" fillId="0" borderId="25" xfId="0" applyNumberFormat="1" applyFont="1" applyBorder="1" applyAlignment="1">
      <alignment horizontal="center" vertical="center" wrapText="1"/>
    </xf>
    <xf numFmtId="167" fontId="13" fillId="0" borderId="12" xfId="0" applyNumberFormat="1" applyFont="1" applyBorder="1" applyAlignment="1">
      <alignment horizontal="center" vertical="center" wrapText="1"/>
    </xf>
    <xf numFmtId="167" fontId="13" fillId="0" borderId="11" xfId="0" applyNumberFormat="1" applyFont="1" applyBorder="1" applyAlignment="1">
      <alignment horizontal="center" vertical="center" wrapText="1"/>
    </xf>
    <xf numFmtId="167" fontId="10" fillId="0" borderId="14" xfId="0" applyNumberFormat="1" applyFont="1" applyBorder="1" applyAlignment="1">
      <alignment horizontal="center" vertical="center" wrapText="1"/>
    </xf>
    <xf numFmtId="167" fontId="10" fillId="0" borderId="17" xfId="0" applyNumberFormat="1" applyFont="1" applyBorder="1" applyAlignment="1">
      <alignment horizontal="center" vertical="center" wrapText="1"/>
    </xf>
    <xf numFmtId="167" fontId="10" fillId="0" borderId="15" xfId="0" applyNumberFormat="1" applyFont="1" applyBorder="1" applyAlignment="1">
      <alignment horizontal="center" vertical="center" wrapText="1"/>
    </xf>
    <xf numFmtId="167" fontId="10" fillId="0" borderId="14" xfId="0" applyNumberFormat="1" applyFont="1" applyBorder="1"/>
    <xf numFmtId="167" fontId="10" fillId="0" borderId="17" xfId="0" applyNumberFormat="1" applyFont="1" applyBorder="1"/>
    <xf numFmtId="167" fontId="10" fillId="0" borderId="15" xfId="0" applyNumberFormat="1" applyFont="1" applyBorder="1"/>
    <xf numFmtId="167" fontId="10" fillId="0" borderId="14" xfId="0" applyNumberFormat="1" applyFont="1" applyBorder="1" applyAlignment="1">
      <alignment horizontal="center"/>
    </xf>
    <xf numFmtId="167" fontId="10" fillId="0" borderId="17" xfId="0" applyNumberFormat="1" applyFont="1" applyBorder="1" applyAlignment="1">
      <alignment horizontal="center"/>
    </xf>
    <xf numFmtId="167" fontId="10" fillId="0" borderId="15" xfId="0" applyNumberFormat="1" applyFont="1" applyBorder="1" applyAlignment="1">
      <alignment horizontal="center"/>
    </xf>
    <xf numFmtId="167" fontId="13" fillId="0" borderId="14" xfId="1" applyNumberFormat="1" applyFont="1" applyBorder="1" applyAlignment="1">
      <alignment horizontal="center"/>
    </xf>
    <xf numFmtId="167" fontId="13" fillId="0" borderId="17" xfId="1" applyNumberFormat="1" applyFont="1" applyBorder="1" applyAlignment="1">
      <alignment horizontal="center"/>
    </xf>
    <xf numFmtId="167" fontId="13" fillId="0" borderId="15" xfId="1" applyNumberFormat="1" applyFont="1" applyBorder="1" applyAlignment="1">
      <alignment horizontal="center"/>
    </xf>
    <xf numFmtId="167" fontId="10" fillId="0" borderId="15" xfId="0" applyNumberFormat="1" applyFont="1" applyBorder="1" applyAlignment="1">
      <alignment horizontal="center" vertical="top" wrapText="1"/>
    </xf>
    <xf numFmtId="167" fontId="13" fillId="0" borderId="14" xfId="0" applyNumberFormat="1" applyFont="1" applyBorder="1" applyAlignment="1">
      <alignment horizontal="center"/>
    </xf>
    <xf numFmtId="167" fontId="13" fillId="0" borderId="17" xfId="0" applyNumberFormat="1" applyFont="1" applyBorder="1" applyAlignment="1">
      <alignment horizontal="center"/>
    </xf>
    <xf numFmtId="167" fontId="13" fillId="0" borderId="15" xfId="0" applyNumberFormat="1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 shrinkToFit="1"/>
    </xf>
    <xf numFmtId="0" fontId="3" fillId="0" borderId="2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3" applyFont="1" applyBorder="1" applyAlignment="1">
      <alignment horizontal="justify" vertical="top" wrapText="1"/>
    </xf>
    <xf numFmtId="0" fontId="3" fillId="0" borderId="4" xfId="3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top" wrapText="1"/>
    </xf>
    <xf numFmtId="164" fontId="3" fillId="0" borderId="4" xfId="0" applyNumberFormat="1" applyFont="1" applyBorder="1" applyAlignment="1">
      <alignment horizontal="center" vertical="center" wrapText="1"/>
    </xf>
    <xf numFmtId="165" fontId="3" fillId="0" borderId="27" xfId="0" applyNumberFormat="1" applyFont="1" applyBorder="1" applyAlignment="1">
      <alignment horizontal="center" vertical="center" wrapText="1"/>
    </xf>
    <xf numFmtId="165" fontId="3" fillId="0" borderId="26" xfId="0" applyNumberFormat="1" applyFont="1" applyBorder="1" applyAlignment="1">
      <alignment horizontal="center" vertical="center" wrapText="1"/>
    </xf>
    <xf numFmtId="0" fontId="3" fillId="0" borderId="1" xfId="3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21" xfId="1" applyFont="1" applyBorder="1" applyAlignment="1">
      <alignment vertical="center" wrapText="1"/>
    </xf>
    <xf numFmtId="0" fontId="3" fillId="0" borderId="22" xfId="1" applyFont="1" applyBorder="1" applyAlignment="1">
      <alignment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6" fontId="17" fillId="0" borderId="18" xfId="0" applyNumberFormat="1" applyFont="1" applyBorder="1"/>
    <xf numFmtId="166" fontId="17" fillId="0" borderId="20" xfId="0" applyNumberFormat="1" applyFont="1" applyBorder="1"/>
    <xf numFmtId="166" fontId="17" fillId="0" borderId="19" xfId="0" applyNumberFormat="1" applyFont="1" applyBorder="1"/>
    <xf numFmtId="164" fontId="3" fillId="0" borderId="3" xfId="0" applyNumberFormat="1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8" fillId="0" borderId="0" xfId="5" applyFont="1" applyAlignment="1">
      <alignment horizontal="center"/>
    </xf>
    <xf numFmtId="0" fontId="7" fillId="0" borderId="5" xfId="5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8" fillId="0" borderId="21" xfId="0" applyFont="1" applyBorder="1" applyAlignment="1">
      <alignment vertical="top" wrapText="1"/>
    </xf>
    <xf numFmtId="0" fontId="8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20" fillId="0" borderId="0" xfId="0" applyFont="1"/>
    <xf numFmtId="0" fontId="19" fillId="0" borderId="21" xfId="0" applyFont="1" applyBorder="1" applyAlignment="1">
      <alignment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26" xfId="0" applyNumberFormat="1" applyFont="1" applyBorder="1" applyAlignment="1">
      <alignment horizontal="center" vertical="top" wrapText="1"/>
    </xf>
    <xf numFmtId="49" fontId="7" fillId="0" borderId="27" xfId="0" applyNumberFormat="1" applyFont="1" applyBorder="1" applyAlignment="1">
      <alignment horizontal="center" vertical="top" wrapText="1"/>
    </xf>
    <xf numFmtId="168" fontId="3" fillId="0" borderId="2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/>
    </xf>
    <xf numFmtId="0" fontId="3" fillId="0" borderId="35" xfId="0" applyFont="1" applyBorder="1"/>
    <xf numFmtId="0" fontId="3" fillId="0" borderId="8" xfId="0" applyFont="1" applyBorder="1" applyAlignment="1">
      <alignment horizontal="center" vertical="top" wrapText="1"/>
    </xf>
    <xf numFmtId="0" fontId="4" fillId="0" borderId="22" xfId="0" applyFont="1" applyBorder="1" applyAlignment="1">
      <alignment vertical="top" wrapText="1"/>
    </xf>
    <xf numFmtId="165" fontId="3" fillId="0" borderId="27" xfId="0" applyNumberFormat="1" applyFont="1" applyBorder="1" applyAlignment="1">
      <alignment horizontal="left" vertical="center" wrapText="1"/>
    </xf>
    <xf numFmtId="0" fontId="3" fillId="0" borderId="26" xfId="3" applyFont="1" applyBorder="1" applyAlignment="1">
      <alignment horizontal="justify" vertical="top" wrapText="1"/>
    </xf>
    <xf numFmtId="0" fontId="3" fillId="0" borderId="26" xfId="0" applyFont="1" applyBorder="1" applyAlignment="1">
      <alignment horizontal="center" vertical="center" wrapText="1"/>
    </xf>
    <xf numFmtId="0" fontId="3" fillId="0" borderId="30" xfId="3" applyFont="1" applyBorder="1" applyAlignment="1">
      <alignment horizontal="justify" vertical="top" wrapText="1"/>
    </xf>
    <xf numFmtId="0" fontId="3" fillId="0" borderId="27" xfId="3" applyFont="1" applyBorder="1" applyAlignment="1">
      <alignment horizontal="center" vertical="center" wrapText="1"/>
    </xf>
    <xf numFmtId="165" fontId="3" fillId="0" borderId="8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left" vertical="center"/>
    </xf>
    <xf numFmtId="0" fontId="3" fillId="0" borderId="24" xfId="0" applyFont="1" applyBorder="1"/>
    <xf numFmtId="167" fontId="13" fillId="0" borderId="3" xfId="0" applyNumberFormat="1" applyFont="1" applyBorder="1" applyAlignment="1">
      <alignment horizontal="center" vertical="center" wrapText="1"/>
    </xf>
    <xf numFmtId="167" fontId="10" fillId="0" borderId="4" xfId="1" applyNumberFormat="1" applyFont="1" applyBorder="1" applyAlignment="1">
      <alignment horizontal="center" vertical="center" wrapText="1"/>
    </xf>
    <xf numFmtId="167" fontId="10" fillId="0" borderId="14" xfId="0" applyNumberFormat="1" applyFont="1" applyBorder="1" applyAlignment="1">
      <alignment horizontal="center" vertical="center"/>
    </xf>
    <xf numFmtId="167" fontId="10" fillId="0" borderId="17" xfId="0" applyNumberFormat="1" applyFont="1" applyBorder="1" applyAlignment="1">
      <alignment horizontal="center" vertical="center"/>
    </xf>
    <xf numFmtId="167" fontId="10" fillId="0" borderId="4" xfId="0" applyNumberFormat="1" applyFont="1" applyBorder="1" applyAlignment="1">
      <alignment horizontal="center" vertical="center" wrapText="1"/>
    </xf>
    <xf numFmtId="167" fontId="10" fillId="0" borderId="4" xfId="1" applyNumberFormat="1" applyFont="1" applyBorder="1" applyAlignment="1">
      <alignment horizontal="center"/>
    </xf>
    <xf numFmtId="167" fontId="13" fillId="0" borderId="4" xfId="1" applyNumberFormat="1" applyFont="1" applyBorder="1" applyAlignment="1">
      <alignment horizontal="center"/>
    </xf>
    <xf numFmtId="167" fontId="10" fillId="0" borderId="4" xfId="0" applyNumberFormat="1" applyFont="1" applyBorder="1" applyAlignment="1">
      <alignment horizontal="center"/>
    </xf>
    <xf numFmtId="167" fontId="13" fillId="0" borderId="4" xfId="0" applyNumberFormat="1" applyFont="1" applyBorder="1" applyAlignment="1">
      <alignment horizontal="center"/>
    </xf>
    <xf numFmtId="49" fontId="13" fillId="0" borderId="3" xfId="1" applyNumberFormat="1" applyFont="1" applyBorder="1" applyAlignment="1">
      <alignment horizontal="center" vertical="center" wrapText="1"/>
    </xf>
    <xf numFmtId="49" fontId="10" fillId="0" borderId="4" xfId="1" applyNumberFormat="1" applyFont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 wrapText="1"/>
    </xf>
    <xf numFmtId="0" fontId="10" fillId="0" borderId="36" xfId="1" applyFont="1" applyBorder="1" applyAlignment="1">
      <alignment horizontal="center" vertical="center" wrapText="1"/>
    </xf>
    <xf numFmtId="167" fontId="10" fillId="0" borderId="0" xfId="0" applyNumberFormat="1" applyFont="1"/>
    <xf numFmtId="1" fontId="3" fillId="0" borderId="2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4" borderId="0" xfId="0" applyFont="1" applyFill="1"/>
    <xf numFmtId="0" fontId="10" fillId="4" borderId="2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 wrapText="1" shrinkToFit="1"/>
    </xf>
    <xf numFmtId="0" fontId="10" fillId="4" borderId="2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 shrinkToFit="1"/>
    </xf>
    <xf numFmtId="0" fontId="3" fillId="4" borderId="2" xfId="0" applyFont="1" applyFill="1" applyBorder="1" applyAlignment="1">
      <alignment horizontal="center" vertical="center" wrapText="1" shrinkToFit="1"/>
    </xf>
    <xf numFmtId="167" fontId="13" fillId="4" borderId="3" xfId="0" applyNumberFormat="1" applyFont="1" applyFill="1" applyBorder="1" applyAlignment="1">
      <alignment horizontal="center" vertical="center" wrapText="1"/>
    </xf>
    <xf numFmtId="167" fontId="13" fillId="4" borderId="25" xfId="0" applyNumberFormat="1" applyFont="1" applyFill="1" applyBorder="1" applyAlignment="1">
      <alignment horizontal="center" vertical="center" wrapText="1"/>
    </xf>
    <xf numFmtId="167" fontId="13" fillId="4" borderId="12" xfId="0" applyNumberFormat="1" applyFont="1" applyFill="1" applyBorder="1" applyAlignment="1">
      <alignment horizontal="center" vertical="center" wrapText="1"/>
    </xf>
    <xf numFmtId="167" fontId="13" fillId="4" borderId="11" xfId="0" applyNumberFormat="1" applyFont="1" applyFill="1" applyBorder="1" applyAlignment="1">
      <alignment horizontal="center" vertical="center" wrapText="1"/>
    </xf>
    <xf numFmtId="167" fontId="10" fillId="4" borderId="4" xfId="1" applyNumberFormat="1" applyFont="1" applyFill="1" applyBorder="1" applyAlignment="1">
      <alignment horizontal="center" vertical="center" wrapText="1"/>
    </xf>
    <xf numFmtId="167" fontId="10" fillId="4" borderId="14" xfId="0" applyNumberFormat="1" applyFont="1" applyFill="1" applyBorder="1" applyAlignment="1">
      <alignment horizontal="center" vertical="center"/>
    </xf>
    <xf numFmtId="167" fontId="10" fillId="4" borderId="17" xfId="0" applyNumberFormat="1" applyFont="1" applyFill="1" applyBorder="1" applyAlignment="1">
      <alignment horizontal="center" vertical="center"/>
    </xf>
    <xf numFmtId="167" fontId="10" fillId="4" borderId="15" xfId="0" applyNumberFormat="1" applyFont="1" applyFill="1" applyBorder="1" applyAlignment="1">
      <alignment horizontal="center" vertical="center" wrapText="1"/>
    </xf>
    <xf numFmtId="167" fontId="10" fillId="4" borderId="4" xfId="0" applyNumberFormat="1" applyFont="1" applyFill="1" applyBorder="1" applyAlignment="1">
      <alignment horizontal="center" vertical="center" wrapText="1"/>
    </xf>
    <xf numFmtId="167" fontId="10" fillId="4" borderId="14" xfId="0" applyNumberFormat="1" applyFont="1" applyFill="1" applyBorder="1" applyAlignment="1">
      <alignment horizontal="center" vertical="center" wrapText="1"/>
    </xf>
    <xf numFmtId="167" fontId="10" fillId="4" borderId="17" xfId="0" applyNumberFormat="1" applyFont="1" applyFill="1" applyBorder="1" applyAlignment="1">
      <alignment horizontal="center" vertical="center" wrapText="1"/>
    </xf>
    <xf numFmtId="167" fontId="10" fillId="4" borderId="14" xfId="0" applyNumberFormat="1" applyFont="1" applyFill="1" applyBorder="1"/>
    <xf numFmtId="167" fontId="10" fillId="4" borderId="17" xfId="0" applyNumberFormat="1" applyFont="1" applyFill="1" applyBorder="1"/>
    <xf numFmtId="167" fontId="10" fillId="4" borderId="15" xfId="0" applyNumberFormat="1" applyFont="1" applyFill="1" applyBorder="1"/>
    <xf numFmtId="167" fontId="10" fillId="4" borderId="4" xfId="1" applyNumberFormat="1" applyFont="1" applyFill="1" applyBorder="1" applyAlignment="1">
      <alignment horizontal="center"/>
    </xf>
    <xf numFmtId="167" fontId="10" fillId="4" borderId="14" xfId="0" applyNumberFormat="1" applyFont="1" applyFill="1" applyBorder="1" applyAlignment="1">
      <alignment horizontal="center"/>
    </xf>
    <xf numFmtId="167" fontId="10" fillId="4" borderId="17" xfId="0" applyNumberFormat="1" applyFont="1" applyFill="1" applyBorder="1" applyAlignment="1">
      <alignment horizontal="center"/>
    </xf>
    <xf numFmtId="167" fontId="10" fillId="4" borderId="15" xfId="0" applyNumberFormat="1" applyFont="1" applyFill="1" applyBorder="1" applyAlignment="1">
      <alignment horizontal="center"/>
    </xf>
    <xf numFmtId="167" fontId="13" fillId="4" borderId="4" xfId="1" applyNumberFormat="1" applyFont="1" applyFill="1" applyBorder="1" applyAlignment="1">
      <alignment horizontal="center"/>
    </xf>
    <xf numFmtId="167" fontId="13" fillId="4" borderId="14" xfId="1" applyNumberFormat="1" applyFont="1" applyFill="1" applyBorder="1" applyAlignment="1">
      <alignment horizontal="center"/>
    </xf>
    <xf numFmtId="167" fontId="13" fillId="4" borderId="17" xfId="1" applyNumberFormat="1" applyFont="1" applyFill="1" applyBorder="1" applyAlignment="1">
      <alignment horizontal="center"/>
    </xf>
    <xf numFmtId="167" fontId="13" fillId="4" borderId="15" xfId="1" applyNumberFormat="1" applyFont="1" applyFill="1" applyBorder="1" applyAlignment="1">
      <alignment horizontal="center"/>
    </xf>
    <xf numFmtId="167" fontId="10" fillId="4" borderId="4" xfId="0" applyNumberFormat="1" applyFont="1" applyFill="1" applyBorder="1" applyAlignment="1">
      <alignment horizontal="center"/>
    </xf>
    <xf numFmtId="167" fontId="10" fillId="4" borderId="15" xfId="0" applyNumberFormat="1" applyFont="1" applyFill="1" applyBorder="1" applyAlignment="1">
      <alignment horizontal="center" vertical="top" wrapText="1"/>
    </xf>
    <xf numFmtId="167" fontId="13" fillId="4" borderId="4" xfId="0" applyNumberFormat="1" applyFont="1" applyFill="1" applyBorder="1" applyAlignment="1">
      <alignment horizontal="center"/>
    </xf>
    <xf numFmtId="167" fontId="13" fillId="4" borderId="14" xfId="0" applyNumberFormat="1" applyFont="1" applyFill="1" applyBorder="1" applyAlignment="1">
      <alignment horizontal="center"/>
    </xf>
    <xf numFmtId="167" fontId="13" fillId="4" borderId="17" xfId="0" applyNumberFormat="1" applyFont="1" applyFill="1" applyBorder="1" applyAlignment="1">
      <alignment horizontal="center"/>
    </xf>
    <xf numFmtId="167" fontId="13" fillId="4" borderId="15" xfId="0" applyNumberFormat="1" applyFont="1" applyFill="1" applyBorder="1" applyAlignment="1">
      <alignment horizontal="center"/>
    </xf>
    <xf numFmtId="166" fontId="10" fillId="4" borderId="1" xfId="1" applyNumberFormat="1" applyFont="1" applyFill="1" applyBorder="1" applyAlignment="1">
      <alignment horizontal="center" vertical="center" wrapText="1"/>
    </xf>
    <xf numFmtId="166" fontId="17" fillId="4" borderId="18" xfId="0" applyNumberFormat="1" applyFont="1" applyFill="1" applyBorder="1"/>
    <xf numFmtId="166" fontId="17" fillId="4" borderId="20" xfId="0" applyNumberFormat="1" applyFont="1" applyFill="1" applyBorder="1"/>
    <xf numFmtId="166" fontId="17" fillId="4" borderId="19" xfId="0" applyNumberFormat="1" applyFont="1" applyFill="1" applyBorder="1"/>
    <xf numFmtId="0" fontId="10" fillId="4" borderId="0" xfId="0" applyFont="1" applyFill="1"/>
    <xf numFmtId="167" fontId="10" fillId="4" borderId="0" xfId="0" applyNumberFormat="1" applyFont="1" applyFill="1"/>
    <xf numFmtId="0" fontId="3" fillId="4" borderId="22" xfId="0" applyFont="1" applyFill="1" applyBorder="1" applyAlignment="1">
      <alignment horizontal="center" vertical="center" wrapText="1" shrinkToFit="1"/>
    </xf>
    <xf numFmtId="0" fontId="3" fillId="4" borderId="2" xfId="1" applyFont="1" applyFill="1" applyBorder="1" applyAlignment="1">
      <alignment horizontal="center" vertical="center" wrapText="1"/>
    </xf>
    <xf numFmtId="4" fontId="7" fillId="4" borderId="1" xfId="0" applyNumberFormat="1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0" fontId="3" fillId="4" borderId="22" xfId="1" applyFont="1" applyFill="1" applyBorder="1" applyAlignment="1">
      <alignment horizontal="center" vertical="center" wrapText="1"/>
    </xf>
    <xf numFmtId="166" fontId="7" fillId="4" borderId="8" xfId="0" applyNumberFormat="1" applyFont="1" applyFill="1" applyBorder="1" applyAlignment="1">
      <alignment horizontal="center" vertical="center" wrapText="1"/>
    </xf>
    <xf numFmtId="0" fontId="3" fillId="0" borderId="6" xfId="1" applyFont="1" applyBorder="1" applyAlignment="1">
      <alignment vertical="center" wrapText="1"/>
    </xf>
    <xf numFmtId="166" fontId="7" fillId="4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29" xfId="0" applyNumberFormat="1" applyFont="1" applyBorder="1" applyAlignment="1">
      <alignment horizontal="center" vertical="center" wrapText="1"/>
    </xf>
    <xf numFmtId="165" fontId="3" fillId="0" borderId="28" xfId="0" applyNumberFormat="1" applyFont="1" applyBorder="1" applyAlignment="1">
      <alignment horizontal="left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0" fontId="10" fillId="0" borderId="22" xfId="0" applyFont="1" applyBorder="1"/>
    <xf numFmtId="164" fontId="3" fillId="0" borderId="4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/>
    </xf>
    <xf numFmtId="0" fontId="8" fillId="0" borderId="0" xfId="5" applyFont="1" applyAlignment="1">
      <alignment horizontal="center"/>
    </xf>
    <xf numFmtId="0" fontId="1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5" xfId="1" applyFont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32" xfId="0" applyFont="1" applyBorder="1" applyAlignment="1">
      <alignment horizontal="center" vertical="center" wrapText="1" shrinkToFit="1"/>
    </xf>
    <xf numFmtId="0" fontId="3" fillId="0" borderId="23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21" xfId="0" applyFont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center" vertical="center" wrapText="1" shrinkToFit="1"/>
    </xf>
    <xf numFmtId="0" fontId="4" fillId="0" borderId="6" xfId="1" applyFont="1" applyBorder="1" applyAlignment="1">
      <alignment horizontal="left" vertical="center" wrapText="1"/>
    </xf>
    <xf numFmtId="0" fontId="4" fillId="0" borderId="21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wrapText="1"/>
    </xf>
    <xf numFmtId="0" fontId="3" fillId="0" borderId="34" xfId="1" applyFont="1" applyBorder="1" applyAlignment="1">
      <alignment horizontal="left" vertical="center" wrapText="1"/>
    </xf>
    <xf numFmtId="0" fontId="3" fillId="0" borderId="5" xfId="1" applyFont="1" applyBorder="1" applyAlignment="1">
      <alignment horizontal="left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33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4" fillId="0" borderId="34" xfId="1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0" borderId="31" xfId="1" applyFont="1" applyBorder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32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 shrinkToFit="1"/>
    </xf>
    <xf numFmtId="0" fontId="15" fillId="0" borderId="32" xfId="0" applyFont="1" applyBorder="1" applyAlignment="1">
      <alignment horizontal="center" vertical="center" wrapText="1" shrinkToFit="1"/>
    </xf>
    <xf numFmtId="0" fontId="15" fillId="0" borderId="23" xfId="0" applyFont="1" applyBorder="1" applyAlignment="1">
      <alignment horizontal="center" vertical="center" wrapText="1" shrinkToFit="1"/>
    </xf>
    <xf numFmtId="164" fontId="3" fillId="0" borderId="27" xfId="0" applyNumberFormat="1" applyFont="1" applyBorder="1" applyAlignment="1">
      <alignment horizontal="center" vertical="center" wrapText="1"/>
    </xf>
    <xf numFmtId="164" fontId="3" fillId="0" borderId="26" xfId="0" applyNumberFormat="1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0" xfId="1" applyFont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164" fontId="21" fillId="0" borderId="3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/>
    </xf>
    <xf numFmtId="164" fontId="21" fillId="0" borderId="4" xfId="0" applyNumberFormat="1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165" fontId="21" fillId="0" borderId="27" xfId="0" applyNumberFormat="1" applyFont="1" applyBorder="1" applyAlignment="1">
      <alignment horizontal="center" vertical="center" wrapText="1"/>
    </xf>
    <xf numFmtId="168" fontId="21" fillId="0" borderId="26" xfId="0" applyNumberFormat="1" applyFont="1" applyBorder="1" applyAlignment="1">
      <alignment horizontal="center" vertical="center" wrapText="1"/>
    </xf>
    <xf numFmtId="2" fontId="21" fillId="0" borderId="4" xfId="0" applyNumberFormat="1" applyFont="1" applyBorder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</cellXfs>
  <cellStyles count="6">
    <cellStyle name="Обычный" xfId="0" builtinId="0"/>
    <cellStyle name="Обычный 2_ООО Тепловая компания (печора)" xfId="1" xr:uid="{00000000-0005-0000-0000-000001000000}"/>
    <cellStyle name="Обычный 5" xfId="2" xr:uid="{00000000-0005-0000-0000-000002000000}"/>
    <cellStyle name="Обычный 5 2" xfId="3" xr:uid="{00000000-0005-0000-0000-000003000000}"/>
    <cellStyle name="Обычный 5_ГВС БЖКХ ПП 2016 фактВкх" xfId="4" xr:uid="{00000000-0005-0000-0000-000004000000}"/>
    <cellStyle name="Обычный_PP_PitWater" xfId="5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4.9989318521683403E-2"/>
    <pageSetUpPr fitToPage="1"/>
  </sheetPr>
  <dimension ref="A1:C22"/>
  <sheetViews>
    <sheetView workbookViewId="0">
      <selection activeCell="A18" sqref="A18"/>
    </sheetView>
  </sheetViews>
  <sheetFormatPr defaultRowHeight="15.75" x14ac:dyDescent="0.25"/>
  <cols>
    <col min="1" max="1" width="47.7109375" style="20" customWidth="1"/>
    <col min="2" max="2" width="63.85546875" style="20" customWidth="1"/>
    <col min="3" max="3" width="7" style="20" customWidth="1"/>
    <col min="4" max="4" width="6.7109375" style="20" customWidth="1"/>
    <col min="5" max="16384" width="9.140625" style="20"/>
  </cols>
  <sheetData>
    <row r="1" spans="1:3" s="21" customFormat="1" ht="18.75" x14ac:dyDescent="0.3">
      <c r="A1" s="217" t="s">
        <v>56</v>
      </c>
      <c r="B1" s="217"/>
    </row>
    <row r="2" spans="1:3" s="21" customFormat="1" ht="18.75" x14ac:dyDescent="0.3">
      <c r="A2" s="218" t="s">
        <v>132</v>
      </c>
      <c r="B2" s="218"/>
    </row>
    <row r="3" spans="1:3" s="21" customFormat="1" ht="19.5" customHeight="1" x14ac:dyDescent="0.3">
      <c r="A3" s="219"/>
      <c r="B3" s="220"/>
    </row>
    <row r="4" spans="1:3" s="21" customFormat="1" ht="18.75" customHeight="1" x14ac:dyDescent="0.3">
      <c r="A4" s="221" t="s">
        <v>48</v>
      </c>
      <c r="B4" s="221"/>
    </row>
    <row r="5" spans="1:3" ht="27" customHeight="1" x14ac:dyDescent="0.25">
      <c r="A5" s="22" t="s">
        <v>52</v>
      </c>
      <c r="B5" s="28" t="s">
        <v>49</v>
      </c>
    </row>
    <row r="6" spans="1:3" ht="36" customHeight="1" x14ac:dyDescent="0.25">
      <c r="A6" s="22" t="s">
        <v>53</v>
      </c>
      <c r="B6" s="9" t="s">
        <v>51</v>
      </c>
    </row>
    <row r="7" spans="1:3" ht="38.25" customHeight="1" x14ac:dyDescent="0.25">
      <c r="A7" s="22" t="s">
        <v>54</v>
      </c>
      <c r="B7" s="9" t="s">
        <v>50</v>
      </c>
    </row>
    <row r="8" spans="1:3" ht="27.75" customHeight="1" x14ac:dyDescent="0.25">
      <c r="A8" s="22" t="s">
        <v>55</v>
      </c>
      <c r="B8" s="28" t="s">
        <v>127</v>
      </c>
    </row>
    <row r="9" spans="1:3" s="25" customFormat="1" ht="21.75" customHeight="1" x14ac:dyDescent="0.25">
      <c r="A9" s="23"/>
      <c r="B9" s="24"/>
    </row>
    <row r="11" spans="1:3" x14ac:dyDescent="0.25">
      <c r="A11" s="111" t="s">
        <v>123</v>
      </c>
      <c r="B11" s="112" t="s">
        <v>124</v>
      </c>
    </row>
    <row r="12" spans="1:3" x14ac:dyDescent="0.25">
      <c r="A12" s="70" t="s">
        <v>121</v>
      </c>
      <c r="B12" s="70" t="s">
        <v>122</v>
      </c>
    </row>
    <row r="15" spans="1:3" x14ac:dyDescent="0.25">
      <c r="C15" s="26"/>
    </row>
    <row r="17" spans="1:3" x14ac:dyDescent="0.25">
      <c r="C17" s="27"/>
    </row>
    <row r="20" spans="1:3" s="25" customFormat="1" x14ac:dyDescent="0.25">
      <c r="A20" s="20"/>
      <c r="B20" s="20"/>
      <c r="C20" s="20"/>
    </row>
    <row r="21" spans="1:3" ht="15" customHeight="1" x14ac:dyDescent="0.25"/>
    <row r="22" spans="1:3" ht="31.5" customHeight="1" x14ac:dyDescent="0.25"/>
  </sheetData>
  <mergeCells count="4">
    <mergeCell ref="A1:B1"/>
    <mergeCell ref="A2:B2"/>
    <mergeCell ref="A3:B3"/>
    <mergeCell ref="A4:B4"/>
  </mergeCells>
  <phoneticPr fontId="0" type="noConversion"/>
  <printOptions horizontalCentered="1"/>
  <pageMargins left="1.1811023622047245" right="0.39370078740157483" top="0.78740157480314965" bottom="0.39370078740157483" header="0.31496062992125984" footer="0.31496062992125984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4.9989318521683403E-2"/>
    <pageSetUpPr fitToPage="1"/>
  </sheetPr>
  <dimension ref="A1:W40"/>
  <sheetViews>
    <sheetView zoomScale="80" zoomScaleNormal="80" workbookViewId="0">
      <selection activeCell="AA27" sqref="AA27"/>
    </sheetView>
  </sheetViews>
  <sheetFormatPr defaultRowHeight="15" x14ac:dyDescent="0.25"/>
  <cols>
    <col min="1" max="1" width="7.28515625" style="12" customWidth="1"/>
    <col min="2" max="2" width="45.7109375" style="12" customWidth="1"/>
    <col min="3" max="3" width="12.140625" style="12" customWidth="1"/>
    <col min="4" max="4" width="13.28515625" style="12" hidden="1" customWidth="1"/>
    <col min="5" max="7" width="12.85546875" style="12" hidden="1" customWidth="1"/>
    <col min="8" max="8" width="13.28515625" style="196" customWidth="1"/>
    <col min="9" max="11" width="12.85546875" style="196" customWidth="1"/>
    <col min="12" max="12" width="13.28515625" style="196" hidden="1" customWidth="1"/>
    <col min="13" max="15" width="12.85546875" style="196" hidden="1" customWidth="1"/>
    <col min="16" max="16" width="13.28515625" style="196" hidden="1" customWidth="1"/>
    <col min="17" max="19" width="12.85546875" style="196" hidden="1" customWidth="1"/>
    <col min="20" max="20" width="13.28515625" style="196" hidden="1" customWidth="1"/>
    <col min="21" max="23" width="12.85546875" style="196" hidden="1" customWidth="1"/>
    <col min="24" max="16384" width="9.140625" style="12"/>
  </cols>
  <sheetData>
    <row r="1" spans="1:23" s="1" customFormat="1" ht="21" customHeight="1" x14ac:dyDescent="0.25">
      <c r="A1" s="13" t="s">
        <v>71</v>
      </c>
      <c r="B1" s="3"/>
      <c r="C1" s="3"/>
      <c r="H1" s="158"/>
      <c r="I1" s="158"/>
      <c r="J1" s="158"/>
      <c r="K1" s="158"/>
      <c r="L1" s="158"/>
      <c r="M1" s="158"/>
      <c r="N1" s="158"/>
      <c r="O1" s="158"/>
      <c r="P1" s="158"/>
      <c r="Q1" s="158"/>
      <c r="R1" s="158"/>
      <c r="S1" s="158"/>
      <c r="T1" s="158"/>
      <c r="U1" s="158"/>
      <c r="V1" s="158"/>
      <c r="W1" s="158"/>
    </row>
    <row r="2" spans="1:23" ht="22.5" customHeight="1" x14ac:dyDescent="0.25">
      <c r="A2" s="226" t="s">
        <v>31</v>
      </c>
      <c r="B2" s="226" t="s">
        <v>32</v>
      </c>
      <c r="C2" s="226" t="s">
        <v>33</v>
      </c>
      <c r="D2" s="229" t="s">
        <v>63</v>
      </c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1"/>
    </row>
    <row r="3" spans="1:23" ht="20.25" customHeight="1" x14ac:dyDescent="0.25">
      <c r="A3" s="227"/>
      <c r="B3" s="227"/>
      <c r="C3" s="227"/>
      <c r="D3" s="223" t="s">
        <v>57</v>
      </c>
      <c r="E3" s="224"/>
      <c r="F3" s="224"/>
      <c r="G3" s="225"/>
      <c r="H3" s="223" t="s">
        <v>57</v>
      </c>
      <c r="I3" s="224"/>
      <c r="J3" s="224"/>
      <c r="K3" s="225"/>
      <c r="L3" s="223" t="s">
        <v>57</v>
      </c>
      <c r="M3" s="224"/>
      <c r="N3" s="224"/>
      <c r="O3" s="225"/>
      <c r="P3" s="223" t="s">
        <v>57</v>
      </c>
      <c r="Q3" s="224"/>
      <c r="R3" s="224"/>
      <c r="S3" s="225"/>
      <c r="T3" s="223" t="s">
        <v>57</v>
      </c>
      <c r="U3" s="224"/>
      <c r="V3" s="224"/>
      <c r="W3" s="225"/>
    </row>
    <row r="4" spans="1:23" ht="15.75" customHeight="1" x14ac:dyDescent="0.25">
      <c r="A4" s="227"/>
      <c r="B4" s="227"/>
      <c r="C4" s="227"/>
      <c r="D4" s="222" t="s">
        <v>128</v>
      </c>
      <c r="E4" s="222"/>
      <c r="F4" s="222"/>
      <c r="G4" s="222"/>
      <c r="H4" s="222" t="s">
        <v>133</v>
      </c>
      <c r="I4" s="222"/>
      <c r="J4" s="222"/>
      <c r="K4" s="222"/>
      <c r="L4" s="222" t="s">
        <v>134</v>
      </c>
      <c r="M4" s="222"/>
      <c r="N4" s="222"/>
      <c r="O4" s="222"/>
      <c r="P4" s="222" t="s">
        <v>135</v>
      </c>
      <c r="Q4" s="222"/>
      <c r="R4" s="222"/>
      <c r="S4" s="222"/>
      <c r="T4" s="222" t="s">
        <v>136</v>
      </c>
      <c r="U4" s="222"/>
      <c r="V4" s="222"/>
      <c r="W4" s="222"/>
    </row>
    <row r="5" spans="1:23" ht="15.75" customHeight="1" x14ac:dyDescent="0.25">
      <c r="A5" s="227"/>
      <c r="B5" s="227"/>
      <c r="C5" s="227"/>
      <c r="D5" s="159" t="s">
        <v>58</v>
      </c>
      <c r="E5" s="222" t="s">
        <v>59</v>
      </c>
      <c r="F5" s="222"/>
      <c r="G5" s="222"/>
      <c r="H5" s="159" t="s">
        <v>58</v>
      </c>
      <c r="I5" s="222" t="s">
        <v>59</v>
      </c>
      <c r="J5" s="222"/>
      <c r="K5" s="222"/>
      <c r="L5" s="159" t="s">
        <v>58</v>
      </c>
      <c r="M5" s="222" t="s">
        <v>59</v>
      </c>
      <c r="N5" s="222"/>
      <c r="O5" s="222"/>
      <c r="P5" s="159" t="s">
        <v>58</v>
      </c>
      <c r="Q5" s="222" t="s">
        <v>59</v>
      </c>
      <c r="R5" s="222"/>
      <c r="S5" s="222"/>
      <c r="T5" s="159" t="s">
        <v>58</v>
      </c>
      <c r="U5" s="222" t="s">
        <v>59</v>
      </c>
      <c r="V5" s="222"/>
      <c r="W5" s="222"/>
    </row>
    <row r="6" spans="1:23" ht="15.75" customHeight="1" x14ac:dyDescent="0.25">
      <c r="A6" s="228"/>
      <c r="B6" s="228"/>
      <c r="C6" s="228"/>
      <c r="D6" s="160" t="s">
        <v>60</v>
      </c>
      <c r="E6" s="161" t="s">
        <v>61</v>
      </c>
      <c r="F6" s="161" t="s">
        <v>62</v>
      </c>
      <c r="G6" s="161" t="s">
        <v>60</v>
      </c>
      <c r="H6" s="160" t="s">
        <v>60</v>
      </c>
      <c r="I6" s="161" t="s">
        <v>61</v>
      </c>
      <c r="J6" s="161" t="s">
        <v>62</v>
      </c>
      <c r="K6" s="161" t="s">
        <v>60</v>
      </c>
      <c r="L6" s="160" t="s">
        <v>60</v>
      </c>
      <c r="M6" s="161" t="s">
        <v>61</v>
      </c>
      <c r="N6" s="161" t="s">
        <v>62</v>
      </c>
      <c r="O6" s="161" t="s">
        <v>60</v>
      </c>
      <c r="P6" s="160" t="s">
        <v>60</v>
      </c>
      <c r="Q6" s="161" t="s">
        <v>61</v>
      </c>
      <c r="R6" s="161" t="s">
        <v>62</v>
      </c>
      <c r="S6" s="161" t="s">
        <v>60</v>
      </c>
      <c r="T6" s="160" t="s">
        <v>60</v>
      </c>
      <c r="U6" s="161" t="s">
        <v>61</v>
      </c>
      <c r="V6" s="161" t="s">
        <v>62</v>
      </c>
      <c r="W6" s="161" t="s">
        <v>60</v>
      </c>
    </row>
    <row r="7" spans="1:23" ht="15.75" x14ac:dyDescent="0.25">
      <c r="A7" s="14">
        <v>1</v>
      </c>
      <c r="B7" s="14">
        <f>A7+1</f>
        <v>2</v>
      </c>
      <c r="C7" s="14">
        <f>B7+1</f>
        <v>3</v>
      </c>
      <c r="D7" s="162"/>
      <c r="E7" s="162"/>
      <c r="F7" s="162"/>
      <c r="G7" s="163"/>
      <c r="H7" s="162"/>
      <c r="I7" s="162"/>
      <c r="J7" s="162"/>
      <c r="K7" s="163"/>
      <c r="L7" s="162"/>
      <c r="M7" s="162"/>
      <c r="N7" s="162"/>
      <c r="O7" s="163"/>
      <c r="P7" s="162"/>
      <c r="Q7" s="162"/>
      <c r="R7" s="162"/>
      <c r="S7" s="163"/>
      <c r="T7" s="162"/>
      <c r="U7" s="162"/>
      <c r="V7" s="162"/>
      <c r="W7" s="163"/>
    </row>
    <row r="8" spans="1:23" ht="18.75" customHeight="1" x14ac:dyDescent="0.25">
      <c r="A8" s="150" t="s">
        <v>5</v>
      </c>
      <c r="B8" s="42" t="s">
        <v>81</v>
      </c>
      <c r="C8" s="43" t="s">
        <v>131</v>
      </c>
      <c r="D8" s="141">
        <v>341748.77599999995</v>
      </c>
      <c r="E8" s="71">
        <v>149195.14099999997</v>
      </c>
      <c r="F8" s="72">
        <v>130854.037</v>
      </c>
      <c r="G8" s="73">
        <v>280049.17799999996</v>
      </c>
      <c r="H8" s="164">
        <f t="shared" ref="H8:W8" si="0">H9+H16+H22+H25+H31+H34</f>
        <v>323713.11499999999</v>
      </c>
      <c r="I8" s="165">
        <f t="shared" si="0"/>
        <v>172939.93800000002</v>
      </c>
      <c r="J8" s="166">
        <f t="shared" si="0"/>
        <v>164845.696</v>
      </c>
      <c r="K8" s="167">
        <f t="shared" si="0"/>
        <v>337785.63400000002</v>
      </c>
      <c r="L8" s="164">
        <f t="shared" si="0"/>
        <v>21939.616000000002</v>
      </c>
      <c r="M8" s="165">
        <f t="shared" si="0"/>
        <v>0</v>
      </c>
      <c r="N8" s="166">
        <f t="shared" si="0"/>
        <v>0</v>
      </c>
      <c r="O8" s="167">
        <f t="shared" si="0"/>
        <v>0</v>
      </c>
      <c r="P8" s="164">
        <f t="shared" si="0"/>
        <v>21939.616000000002</v>
      </c>
      <c r="Q8" s="165">
        <f t="shared" si="0"/>
        <v>0</v>
      </c>
      <c r="R8" s="166">
        <f t="shared" si="0"/>
        <v>0</v>
      </c>
      <c r="S8" s="167">
        <f t="shared" si="0"/>
        <v>0</v>
      </c>
      <c r="T8" s="164">
        <f t="shared" si="0"/>
        <v>21939.616000000002</v>
      </c>
      <c r="U8" s="165">
        <f t="shared" si="0"/>
        <v>0</v>
      </c>
      <c r="V8" s="166">
        <f t="shared" si="0"/>
        <v>0</v>
      </c>
      <c r="W8" s="167">
        <f t="shared" si="0"/>
        <v>0</v>
      </c>
    </row>
    <row r="9" spans="1:23" ht="30" x14ac:dyDescent="0.25">
      <c r="A9" s="151" t="s">
        <v>82</v>
      </c>
      <c r="B9" s="44" t="s">
        <v>83</v>
      </c>
      <c r="C9" s="45" t="s">
        <v>131</v>
      </c>
      <c r="D9" s="142"/>
      <c r="E9" s="143"/>
      <c r="F9" s="144"/>
      <c r="G9" s="76"/>
      <c r="H9" s="168"/>
      <c r="I9" s="169">
        <v>19514.731</v>
      </c>
      <c r="J9" s="170">
        <v>17711.941999999999</v>
      </c>
      <c r="K9" s="171">
        <f>I9+J9</f>
        <v>37226.672999999995</v>
      </c>
      <c r="L9" s="168"/>
      <c r="M9" s="169"/>
      <c r="N9" s="170"/>
      <c r="O9" s="171"/>
      <c r="P9" s="168"/>
      <c r="Q9" s="169"/>
      <c r="R9" s="170"/>
      <c r="S9" s="171"/>
      <c r="T9" s="168"/>
      <c r="U9" s="169"/>
      <c r="V9" s="170"/>
      <c r="W9" s="171"/>
    </row>
    <row r="10" spans="1:23" x14ac:dyDescent="0.25">
      <c r="A10" s="152"/>
      <c r="B10" s="46" t="s">
        <v>84</v>
      </c>
      <c r="C10" s="47" t="s">
        <v>4</v>
      </c>
      <c r="D10" s="145">
        <v>0</v>
      </c>
      <c r="E10" s="74">
        <v>0</v>
      </c>
      <c r="F10" s="75">
        <v>0</v>
      </c>
      <c r="G10" s="76">
        <v>0</v>
      </c>
      <c r="H10" s="172">
        <f t="shared" ref="H10:O10" si="1">H9/H8*100</f>
        <v>0</v>
      </c>
      <c r="I10" s="173">
        <f t="shared" si="1"/>
        <v>11.284108937288966</v>
      </c>
      <c r="J10" s="174">
        <f t="shared" si="1"/>
        <v>10.74455835352838</v>
      </c>
      <c r="K10" s="171">
        <f t="shared" si="1"/>
        <v>11.020798178764462</v>
      </c>
      <c r="L10" s="172">
        <f t="shared" si="1"/>
        <v>0</v>
      </c>
      <c r="M10" s="173" t="e">
        <f t="shared" si="1"/>
        <v>#DIV/0!</v>
      </c>
      <c r="N10" s="174" t="e">
        <f t="shared" si="1"/>
        <v>#DIV/0!</v>
      </c>
      <c r="O10" s="171" t="e">
        <f t="shared" si="1"/>
        <v>#DIV/0!</v>
      </c>
      <c r="P10" s="172">
        <f t="shared" ref="P10:W10" si="2">P9/P8*100</f>
        <v>0</v>
      </c>
      <c r="Q10" s="173" t="e">
        <f t="shared" si="2"/>
        <v>#DIV/0!</v>
      </c>
      <c r="R10" s="174" t="e">
        <f t="shared" si="2"/>
        <v>#DIV/0!</v>
      </c>
      <c r="S10" s="171" t="e">
        <f t="shared" si="2"/>
        <v>#DIV/0!</v>
      </c>
      <c r="T10" s="172">
        <f t="shared" si="2"/>
        <v>0</v>
      </c>
      <c r="U10" s="173" t="e">
        <f t="shared" si="2"/>
        <v>#DIV/0!</v>
      </c>
      <c r="V10" s="174" t="e">
        <f t="shared" si="2"/>
        <v>#DIV/0!</v>
      </c>
      <c r="W10" s="171" t="e">
        <f t="shared" si="2"/>
        <v>#DIV/0!</v>
      </c>
    </row>
    <row r="11" spans="1:23" ht="16.5" customHeight="1" x14ac:dyDescent="0.25">
      <c r="A11" s="151" t="s">
        <v>85</v>
      </c>
      <c r="B11" s="44" t="s">
        <v>86</v>
      </c>
      <c r="C11" s="45" t="s">
        <v>29</v>
      </c>
      <c r="D11" s="142"/>
      <c r="E11" s="77"/>
      <c r="F11" s="78"/>
      <c r="G11" s="79"/>
      <c r="H11" s="168"/>
      <c r="I11" s="175"/>
      <c r="J11" s="176"/>
      <c r="K11" s="177"/>
      <c r="L11" s="168"/>
      <c r="M11" s="175"/>
      <c r="N11" s="176"/>
      <c r="O11" s="177"/>
      <c r="P11" s="168"/>
      <c r="Q11" s="175"/>
      <c r="R11" s="176"/>
      <c r="S11" s="177"/>
      <c r="T11" s="168"/>
      <c r="U11" s="175"/>
      <c r="V11" s="176"/>
      <c r="W11" s="177"/>
    </row>
    <row r="12" spans="1:23" ht="17.25" customHeight="1" x14ac:dyDescent="0.25">
      <c r="A12" s="48" t="s">
        <v>79</v>
      </c>
      <c r="B12" s="49" t="s">
        <v>87</v>
      </c>
      <c r="C12" s="45"/>
      <c r="D12" s="142"/>
      <c r="E12" s="77"/>
      <c r="F12" s="78"/>
      <c r="G12" s="79"/>
      <c r="H12" s="168"/>
      <c r="I12" s="175"/>
      <c r="J12" s="176"/>
      <c r="K12" s="177"/>
      <c r="L12" s="168"/>
      <c r="M12" s="175"/>
      <c r="N12" s="176"/>
      <c r="O12" s="177"/>
      <c r="P12" s="168"/>
      <c r="Q12" s="175"/>
      <c r="R12" s="176"/>
      <c r="S12" s="177"/>
      <c r="T12" s="168"/>
      <c r="U12" s="175"/>
      <c r="V12" s="176"/>
      <c r="W12" s="177"/>
    </row>
    <row r="13" spans="1:23" ht="32.25" customHeight="1" x14ac:dyDescent="0.25">
      <c r="A13" s="151" t="s">
        <v>88</v>
      </c>
      <c r="B13" s="50" t="s">
        <v>89</v>
      </c>
      <c r="C13" s="47" t="s">
        <v>73</v>
      </c>
      <c r="D13" s="146">
        <v>18358.0360654379</v>
      </c>
      <c r="E13" s="80">
        <v>10326.3766744891</v>
      </c>
      <c r="F13" s="81">
        <v>9056.9174463900799</v>
      </c>
      <c r="G13" s="82">
        <v>19383.294120879182</v>
      </c>
      <c r="H13" s="178">
        <v>17406.266862094591</v>
      </c>
      <c r="I13" s="179">
        <v>12588.413</v>
      </c>
      <c r="J13" s="180">
        <v>11758.894</v>
      </c>
      <c r="K13" s="181">
        <f>I13+J13</f>
        <v>24347.307000000001</v>
      </c>
      <c r="L13" s="178"/>
      <c r="M13" s="179"/>
      <c r="N13" s="180"/>
      <c r="O13" s="181">
        <f>M13+N13</f>
        <v>0</v>
      </c>
      <c r="P13" s="178"/>
      <c r="Q13" s="179"/>
      <c r="R13" s="180"/>
      <c r="S13" s="181">
        <f>Q13+R13</f>
        <v>0</v>
      </c>
      <c r="T13" s="178"/>
      <c r="U13" s="179"/>
      <c r="V13" s="180"/>
      <c r="W13" s="181">
        <f>U13+V13</f>
        <v>0</v>
      </c>
    </row>
    <row r="14" spans="1:23" ht="17.25" customHeight="1" x14ac:dyDescent="0.25">
      <c r="A14" s="151" t="s">
        <v>90</v>
      </c>
      <c r="B14" s="51" t="s">
        <v>91</v>
      </c>
      <c r="C14" s="45" t="s">
        <v>131</v>
      </c>
      <c r="D14" s="147">
        <v>341748.77599999995</v>
      </c>
      <c r="E14" s="83">
        <v>149195.14099999997</v>
      </c>
      <c r="F14" s="84">
        <v>130854.037</v>
      </c>
      <c r="G14" s="85">
        <v>280049.17799999996</v>
      </c>
      <c r="H14" s="182">
        <f t="shared" ref="H14:W14" si="3">H8-H9+H11</f>
        <v>323713.11499999999</v>
      </c>
      <c r="I14" s="183">
        <f t="shared" si="3"/>
        <v>153425.20700000002</v>
      </c>
      <c r="J14" s="184">
        <f t="shared" si="3"/>
        <v>147133.75399999999</v>
      </c>
      <c r="K14" s="185">
        <f t="shared" si="3"/>
        <v>300558.96100000001</v>
      </c>
      <c r="L14" s="182">
        <f t="shared" si="3"/>
        <v>21939.616000000002</v>
      </c>
      <c r="M14" s="183">
        <f t="shared" si="3"/>
        <v>0</v>
      </c>
      <c r="N14" s="184">
        <f t="shared" si="3"/>
        <v>0</v>
      </c>
      <c r="O14" s="185">
        <f t="shared" si="3"/>
        <v>0</v>
      </c>
      <c r="P14" s="182">
        <f t="shared" si="3"/>
        <v>21939.616000000002</v>
      </c>
      <c r="Q14" s="183">
        <f t="shared" si="3"/>
        <v>0</v>
      </c>
      <c r="R14" s="184">
        <f t="shared" si="3"/>
        <v>0</v>
      </c>
      <c r="S14" s="185">
        <f t="shared" si="3"/>
        <v>0</v>
      </c>
      <c r="T14" s="182">
        <f t="shared" si="3"/>
        <v>21939.616000000002</v>
      </c>
      <c r="U14" s="183">
        <f t="shared" si="3"/>
        <v>0</v>
      </c>
      <c r="V14" s="184">
        <f t="shared" si="3"/>
        <v>0</v>
      </c>
      <c r="W14" s="185">
        <f t="shared" si="3"/>
        <v>0</v>
      </c>
    </row>
    <row r="15" spans="1:23" ht="17.25" customHeight="1" x14ac:dyDescent="0.25">
      <c r="A15" s="48">
        <v>6</v>
      </c>
      <c r="B15" s="44" t="s">
        <v>92</v>
      </c>
      <c r="C15" s="45" t="s">
        <v>131</v>
      </c>
      <c r="D15" s="142"/>
      <c r="E15" s="77"/>
      <c r="F15" s="78"/>
      <c r="G15" s="79"/>
      <c r="H15" s="168"/>
      <c r="I15" s="175"/>
      <c r="J15" s="176"/>
      <c r="K15" s="177"/>
      <c r="L15" s="168"/>
      <c r="M15" s="175"/>
      <c r="N15" s="176"/>
      <c r="O15" s="177"/>
      <c r="P15" s="168"/>
      <c r="Q15" s="175"/>
      <c r="R15" s="176"/>
      <c r="S15" s="177"/>
      <c r="T15" s="168"/>
      <c r="U15" s="175"/>
      <c r="V15" s="176"/>
      <c r="W15" s="177"/>
    </row>
    <row r="16" spans="1:23" ht="17.25" customHeight="1" x14ac:dyDescent="0.25">
      <c r="A16" s="48" t="s">
        <v>93</v>
      </c>
      <c r="B16" s="44" t="s">
        <v>94</v>
      </c>
      <c r="C16" s="45" t="s">
        <v>131</v>
      </c>
      <c r="D16" s="142"/>
      <c r="E16" s="80"/>
      <c r="F16" s="81"/>
      <c r="G16" s="82"/>
      <c r="H16" s="168"/>
      <c r="I16" s="179">
        <v>12327.207000000002</v>
      </c>
      <c r="J16" s="180">
        <v>11458.707</v>
      </c>
      <c r="K16" s="181">
        <f>I16+J16</f>
        <v>23785.914000000004</v>
      </c>
      <c r="L16" s="168"/>
      <c r="M16" s="179"/>
      <c r="N16" s="180"/>
      <c r="O16" s="181"/>
      <c r="P16" s="168"/>
      <c r="Q16" s="179"/>
      <c r="R16" s="180"/>
      <c r="S16" s="181"/>
      <c r="T16" s="168"/>
      <c r="U16" s="179"/>
      <c r="V16" s="180"/>
      <c r="W16" s="181"/>
    </row>
    <row r="17" spans="1:23" ht="17.25" customHeight="1" x14ac:dyDescent="0.25">
      <c r="A17" s="48" t="s">
        <v>95</v>
      </c>
      <c r="B17" s="44" t="s">
        <v>96</v>
      </c>
      <c r="C17" s="45" t="s">
        <v>131</v>
      </c>
      <c r="D17" s="142"/>
      <c r="E17" s="77"/>
      <c r="F17" s="78"/>
      <c r="G17" s="79"/>
      <c r="H17" s="168"/>
      <c r="I17" s="175"/>
      <c r="J17" s="176"/>
      <c r="K17" s="177"/>
      <c r="L17" s="168"/>
      <c r="M17" s="175"/>
      <c r="N17" s="176"/>
      <c r="O17" s="177"/>
      <c r="P17" s="168"/>
      <c r="Q17" s="175"/>
      <c r="R17" s="176"/>
      <c r="S17" s="177"/>
      <c r="T17" s="168"/>
      <c r="U17" s="175"/>
      <c r="V17" s="176"/>
      <c r="W17" s="177"/>
    </row>
    <row r="18" spans="1:23" ht="33" customHeight="1" x14ac:dyDescent="0.25">
      <c r="A18" s="48" t="s">
        <v>97</v>
      </c>
      <c r="B18" s="44" t="s">
        <v>98</v>
      </c>
      <c r="C18" s="47" t="s">
        <v>4</v>
      </c>
      <c r="D18" s="148">
        <v>0</v>
      </c>
      <c r="E18" s="80">
        <v>0</v>
      </c>
      <c r="F18" s="81">
        <v>0</v>
      </c>
      <c r="G18" s="82">
        <v>0</v>
      </c>
      <c r="H18" s="186">
        <f>H16/H20*100</f>
        <v>0</v>
      </c>
      <c r="I18" s="179">
        <f t="shared" ref="I18:K18" si="4">I16/I20*100</f>
        <v>8.7366277339154355</v>
      </c>
      <c r="J18" s="180">
        <f t="shared" si="4"/>
        <v>8.4456996723944382</v>
      </c>
      <c r="K18" s="181">
        <f t="shared" si="4"/>
        <v>8.5940138528012096</v>
      </c>
      <c r="L18" s="186">
        <f>L16/L20*100</f>
        <v>0</v>
      </c>
      <c r="M18" s="179" t="e">
        <f t="shared" ref="M18:O18" si="5">M16/M20*100</f>
        <v>#DIV/0!</v>
      </c>
      <c r="N18" s="180" t="e">
        <f t="shared" si="5"/>
        <v>#DIV/0!</v>
      </c>
      <c r="O18" s="181" t="e">
        <f t="shared" si="5"/>
        <v>#DIV/0!</v>
      </c>
      <c r="P18" s="186">
        <f>P16/P20*100</f>
        <v>0</v>
      </c>
      <c r="Q18" s="179" t="e">
        <f t="shared" ref="Q18:S18" si="6">Q16/Q20*100</f>
        <v>#DIV/0!</v>
      </c>
      <c r="R18" s="180" t="e">
        <f t="shared" si="6"/>
        <v>#DIV/0!</v>
      </c>
      <c r="S18" s="181" t="e">
        <f t="shared" si="6"/>
        <v>#DIV/0!</v>
      </c>
      <c r="T18" s="186">
        <f>T16/T20*100</f>
        <v>0</v>
      </c>
      <c r="U18" s="179" t="e">
        <f t="shared" ref="U18:W18" si="7">U16/U20*100</f>
        <v>#DIV/0!</v>
      </c>
      <c r="V18" s="180" t="e">
        <f t="shared" si="7"/>
        <v>#DIV/0!</v>
      </c>
      <c r="W18" s="181" t="e">
        <f t="shared" si="7"/>
        <v>#DIV/0!</v>
      </c>
    </row>
    <row r="19" spans="1:23" ht="17.25" customHeight="1" x14ac:dyDescent="0.25">
      <c r="A19" s="48" t="s">
        <v>99</v>
      </c>
      <c r="B19" s="46" t="s">
        <v>100</v>
      </c>
      <c r="C19" s="45"/>
      <c r="D19" s="142"/>
      <c r="E19" s="77"/>
      <c r="F19" s="78"/>
      <c r="G19" s="79"/>
      <c r="H19" s="168"/>
      <c r="I19" s="175"/>
      <c r="J19" s="176"/>
      <c r="K19" s="177"/>
      <c r="L19" s="168"/>
      <c r="M19" s="175"/>
      <c r="N19" s="176"/>
      <c r="O19" s="177"/>
      <c r="P19" s="168"/>
      <c r="Q19" s="175"/>
      <c r="R19" s="176"/>
      <c r="S19" s="177"/>
      <c r="T19" s="168"/>
      <c r="U19" s="175"/>
      <c r="V19" s="176"/>
      <c r="W19" s="177"/>
    </row>
    <row r="20" spans="1:23" ht="17.25" customHeight="1" x14ac:dyDescent="0.25">
      <c r="A20" s="52" t="s">
        <v>101</v>
      </c>
      <c r="B20" s="51" t="s">
        <v>102</v>
      </c>
      <c r="C20" s="45" t="s">
        <v>131</v>
      </c>
      <c r="D20" s="147">
        <v>341748.77599999995</v>
      </c>
      <c r="E20" s="83">
        <v>149195.14099999997</v>
      </c>
      <c r="F20" s="84">
        <v>130854.037</v>
      </c>
      <c r="G20" s="85">
        <v>280049.17799999996</v>
      </c>
      <c r="H20" s="182">
        <f>H14-H16</f>
        <v>323713.11499999999</v>
      </c>
      <c r="I20" s="183">
        <f>I14-I16</f>
        <v>141098.00000000003</v>
      </c>
      <c r="J20" s="184">
        <f t="shared" ref="J20:K20" si="8">J14-J16</f>
        <v>135675.04699999999</v>
      </c>
      <c r="K20" s="185">
        <f t="shared" si="8"/>
        <v>276773.04700000002</v>
      </c>
      <c r="L20" s="182">
        <f>L14-L16</f>
        <v>21939.616000000002</v>
      </c>
      <c r="M20" s="183">
        <f>M14-M16</f>
        <v>0</v>
      </c>
      <c r="N20" s="184">
        <f t="shared" ref="N20:O20" si="9">N14-N16</f>
        <v>0</v>
      </c>
      <c r="O20" s="185">
        <f t="shared" si="9"/>
        <v>0</v>
      </c>
      <c r="P20" s="182">
        <f>P14-P16</f>
        <v>21939.616000000002</v>
      </c>
      <c r="Q20" s="183">
        <f>Q14-Q16</f>
        <v>0</v>
      </c>
      <c r="R20" s="184">
        <f t="shared" ref="R20:S20" si="10">R14-R16</f>
        <v>0</v>
      </c>
      <c r="S20" s="185">
        <f t="shared" si="10"/>
        <v>0</v>
      </c>
      <c r="T20" s="182">
        <f>T14-T16</f>
        <v>21939.616000000002</v>
      </c>
      <c r="U20" s="183">
        <f>U14-U16</f>
        <v>0</v>
      </c>
      <c r="V20" s="184">
        <f t="shared" ref="V20:W20" si="11">V14-V16</f>
        <v>0</v>
      </c>
      <c r="W20" s="185">
        <f t="shared" si="11"/>
        <v>0</v>
      </c>
    </row>
    <row r="21" spans="1:23" ht="30.75" customHeight="1" x14ac:dyDescent="0.25">
      <c r="A21" s="48" t="s">
        <v>103</v>
      </c>
      <c r="B21" s="46" t="s">
        <v>104</v>
      </c>
      <c r="C21" s="45" t="s">
        <v>131</v>
      </c>
      <c r="D21" s="148">
        <v>89598.755000000005</v>
      </c>
      <c r="E21" s="80">
        <v>23604.137999999999</v>
      </c>
      <c r="F21" s="81">
        <v>18422.845999999998</v>
      </c>
      <c r="G21" s="82">
        <v>42026.983999999997</v>
      </c>
      <c r="H21" s="186">
        <f t="shared" ref="H21:W21" si="12">H22</f>
        <v>84150.293000000005</v>
      </c>
      <c r="I21" s="179">
        <f>I22</f>
        <v>19566.009999999998</v>
      </c>
      <c r="J21" s="180">
        <f t="shared" si="12"/>
        <v>20210.166000000001</v>
      </c>
      <c r="K21" s="181">
        <f t="shared" si="12"/>
        <v>39776.175999999999</v>
      </c>
      <c r="L21" s="186">
        <f t="shared" si="12"/>
        <v>0</v>
      </c>
      <c r="M21" s="179">
        <f>M22</f>
        <v>0</v>
      </c>
      <c r="N21" s="180">
        <f t="shared" si="12"/>
        <v>0</v>
      </c>
      <c r="O21" s="181">
        <f t="shared" si="12"/>
        <v>0</v>
      </c>
      <c r="P21" s="186">
        <f t="shared" si="12"/>
        <v>0</v>
      </c>
      <c r="Q21" s="179">
        <f>Q22</f>
        <v>0</v>
      </c>
      <c r="R21" s="180">
        <f t="shared" si="12"/>
        <v>0</v>
      </c>
      <c r="S21" s="181">
        <f t="shared" si="12"/>
        <v>0</v>
      </c>
      <c r="T21" s="186">
        <f t="shared" si="12"/>
        <v>0</v>
      </c>
      <c r="U21" s="179">
        <f>U22</f>
        <v>0</v>
      </c>
      <c r="V21" s="180">
        <f t="shared" si="12"/>
        <v>0</v>
      </c>
      <c r="W21" s="181">
        <f t="shared" si="12"/>
        <v>0</v>
      </c>
    </row>
    <row r="22" spans="1:23" ht="17.25" customHeight="1" x14ac:dyDescent="0.25">
      <c r="A22" s="48"/>
      <c r="B22" s="49" t="s">
        <v>105</v>
      </c>
      <c r="C22" s="45" t="s">
        <v>131</v>
      </c>
      <c r="D22" s="142">
        <v>89598.755000000005</v>
      </c>
      <c r="E22" s="80">
        <v>23604.137999999999</v>
      </c>
      <c r="F22" s="81">
        <v>18422.845999999998</v>
      </c>
      <c r="G22" s="86">
        <v>42026.983999999997</v>
      </c>
      <c r="H22" s="168">
        <v>84150.293000000005</v>
      </c>
      <c r="I22" s="179">
        <v>19566.009999999998</v>
      </c>
      <c r="J22" s="180">
        <v>20210.166000000001</v>
      </c>
      <c r="K22" s="187">
        <f>I22+J22</f>
        <v>39776.175999999999</v>
      </c>
      <c r="L22" s="168"/>
      <c r="M22" s="179"/>
      <c r="N22" s="180"/>
      <c r="O22" s="187">
        <f>M22+N22</f>
        <v>0</v>
      </c>
      <c r="P22" s="168"/>
      <c r="Q22" s="179"/>
      <c r="R22" s="180"/>
      <c r="S22" s="187">
        <f>Q22+R22</f>
        <v>0</v>
      </c>
      <c r="T22" s="168"/>
      <c r="U22" s="179"/>
      <c r="V22" s="180"/>
      <c r="W22" s="187">
        <f>U22+V22</f>
        <v>0</v>
      </c>
    </row>
    <row r="23" spans="1:23" x14ac:dyDescent="0.25">
      <c r="A23" s="52" t="s">
        <v>106</v>
      </c>
      <c r="B23" s="53" t="s">
        <v>107</v>
      </c>
      <c r="C23" s="45" t="s">
        <v>131</v>
      </c>
      <c r="D23" s="147">
        <v>252150.02099999995</v>
      </c>
      <c r="E23" s="83">
        <v>125591.00299999997</v>
      </c>
      <c r="F23" s="84">
        <v>112431.19099999999</v>
      </c>
      <c r="G23" s="85">
        <v>238022.19399999996</v>
      </c>
      <c r="H23" s="182">
        <f t="shared" ref="H23:O23" si="13">H20-H21</f>
        <v>239562.82199999999</v>
      </c>
      <c r="I23" s="183">
        <f t="shared" si="13"/>
        <v>121531.99000000003</v>
      </c>
      <c r="J23" s="184">
        <f t="shared" si="13"/>
        <v>115464.88099999999</v>
      </c>
      <c r="K23" s="185">
        <f t="shared" si="13"/>
        <v>236996.87100000001</v>
      </c>
      <c r="L23" s="182">
        <f t="shared" si="13"/>
        <v>21939.616000000002</v>
      </c>
      <c r="M23" s="183">
        <f t="shared" si="13"/>
        <v>0</v>
      </c>
      <c r="N23" s="184">
        <f t="shared" si="13"/>
        <v>0</v>
      </c>
      <c r="O23" s="185">
        <f t="shared" si="13"/>
        <v>0</v>
      </c>
      <c r="P23" s="182">
        <f t="shared" ref="P23:W23" si="14">P20-P21</f>
        <v>21939.616000000002</v>
      </c>
      <c r="Q23" s="183">
        <f t="shared" si="14"/>
        <v>0</v>
      </c>
      <c r="R23" s="184">
        <f t="shared" si="14"/>
        <v>0</v>
      </c>
      <c r="S23" s="185">
        <f t="shared" si="14"/>
        <v>0</v>
      </c>
      <c r="T23" s="182">
        <f t="shared" si="14"/>
        <v>21939.616000000002</v>
      </c>
      <c r="U23" s="183">
        <f t="shared" si="14"/>
        <v>0</v>
      </c>
      <c r="V23" s="184">
        <f t="shared" si="14"/>
        <v>0</v>
      </c>
      <c r="W23" s="185">
        <f t="shared" si="14"/>
        <v>0</v>
      </c>
    </row>
    <row r="24" spans="1:23" x14ac:dyDescent="0.25">
      <c r="A24" s="54" t="s">
        <v>108</v>
      </c>
      <c r="B24" s="55" t="s">
        <v>72</v>
      </c>
      <c r="C24" s="45" t="s">
        <v>131</v>
      </c>
      <c r="D24" s="149">
        <v>211503.67600000001</v>
      </c>
      <c r="E24" s="80">
        <v>104255.526</v>
      </c>
      <c r="F24" s="81">
        <v>95510.711999999985</v>
      </c>
      <c r="G24" s="82">
        <v>199766.23799999998</v>
      </c>
      <c r="H24" s="188">
        <f t="shared" ref="H24:O24" si="15">H25+H28</f>
        <v>200556.03200000001</v>
      </c>
      <c r="I24" s="179">
        <f t="shared" si="15"/>
        <v>102524.155</v>
      </c>
      <c r="J24" s="180">
        <f t="shared" si="15"/>
        <v>98796.837999999989</v>
      </c>
      <c r="K24" s="181">
        <f t="shared" si="15"/>
        <v>201320.99299999999</v>
      </c>
      <c r="L24" s="188">
        <f t="shared" si="15"/>
        <v>0</v>
      </c>
      <c r="M24" s="179">
        <f t="shared" si="15"/>
        <v>0</v>
      </c>
      <c r="N24" s="180">
        <f t="shared" si="15"/>
        <v>0</v>
      </c>
      <c r="O24" s="181">
        <f t="shared" si="15"/>
        <v>0</v>
      </c>
      <c r="P24" s="188">
        <f t="shared" ref="P24:W24" si="16">P25+P28</f>
        <v>0</v>
      </c>
      <c r="Q24" s="179">
        <f t="shared" si="16"/>
        <v>0</v>
      </c>
      <c r="R24" s="180">
        <f t="shared" si="16"/>
        <v>0</v>
      </c>
      <c r="S24" s="181">
        <f t="shared" si="16"/>
        <v>0</v>
      </c>
      <c r="T24" s="188">
        <f t="shared" si="16"/>
        <v>0</v>
      </c>
      <c r="U24" s="179">
        <f t="shared" si="16"/>
        <v>0</v>
      </c>
      <c r="V24" s="180">
        <f t="shared" si="16"/>
        <v>0</v>
      </c>
      <c r="W24" s="181">
        <f t="shared" si="16"/>
        <v>0</v>
      </c>
    </row>
    <row r="25" spans="1:23" x14ac:dyDescent="0.25">
      <c r="A25" s="54"/>
      <c r="B25" s="56" t="s">
        <v>74</v>
      </c>
      <c r="C25" s="45" t="s">
        <v>131</v>
      </c>
      <c r="D25" s="148">
        <v>211503.67600000001</v>
      </c>
      <c r="E25" s="80">
        <v>104255.526</v>
      </c>
      <c r="F25" s="81">
        <v>95510.711999999985</v>
      </c>
      <c r="G25" s="82">
        <v>199766.23799999998</v>
      </c>
      <c r="H25" s="186">
        <f t="shared" ref="H25:O25" si="17">H26+H27</f>
        <v>200556.03200000001</v>
      </c>
      <c r="I25" s="179">
        <f t="shared" si="17"/>
        <v>102524.155</v>
      </c>
      <c r="J25" s="180">
        <f t="shared" si="17"/>
        <v>98796.837999999989</v>
      </c>
      <c r="K25" s="181">
        <f t="shared" si="17"/>
        <v>201320.99299999999</v>
      </c>
      <c r="L25" s="186">
        <f t="shared" si="17"/>
        <v>0</v>
      </c>
      <c r="M25" s="179">
        <f t="shared" si="17"/>
        <v>0</v>
      </c>
      <c r="N25" s="180">
        <f t="shared" si="17"/>
        <v>0</v>
      </c>
      <c r="O25" s="181">
        <f t="shared" si="17"/>
        <v>0</v>
      </c>
      <c r="P25" s="186">
        <f t="shared" ref="P25:W25" si="18">P26+P27</f>
        <v>0</v>
      </c>
      <c r="Q25" s="179">
        <f t="shared" si="18"/>
        <v>0</v>
      </c>
      <c r="R25" s="180">
        <f t="shared" si="18"/>
        <v>0</v>
      </c>
      <c r="S25" s="181">
        <f t="shared" si="18"/>
        <v>0</v>
      </c>
      <c r="T25" s="186">
        <f t="shared" si="18"/>
        <v>0</v>
      </c>
      <c r="U25" s="179">
        <f t="shared" si="18"/>
        <v>0</v>
      </c>
      <c r="V25" s="180">
        <f t="shared" si="18"/>
        <v>0</v>
      </c>
      <c r="W25" s="181">
        <f t="shared" si="18"/>
        <v>0</v>
      </c>
    </row>
    <row r="26" spans="1:23" x14ac:dyDescent="0.25">
      <c r="A26" s="54"/>
      <c r="B26" s="57" t="s">
        <v>75</v>
      </c>
      <c r="C26" s="45" t="s">
        <v>131</v>
      </c>
      <c r="D26" s="142">
        <v>211503.67600000001</v>
      </c>
      <c r="E26" s="80">
        <v>24852.138999999999</v>
      </c>
      <c r="F26" s="81">
        <v>21250.782999999999</v>
      </c>
      <c r="G26" s="86">
        <v>46102.921999999999</v>
      </c>
      <c r="H26" s="168">
        <v>46175.650999999998</v>
      </c>
      <c r="I26" s="179">
        <v>28424.746000000003</v>
      </c>
      <c r="J26" s="180">
        <v>20591.402999999998</v>
      </c>
      <c r="K26" s="187">
        <f>I26+J26</f>
        <v>49016.149000000005</v>
      </c>
      <c r="L26" s="168"/>
      <c r="M26" s="179"/>
      <c r="N26" s="180"/>
      <c r="O26" s="187">
        <f>M26+N26</f>
        <v>0</v>
      </c>
      <c r="P26" s="168"/>
      <c r="Q26" s="179"/>
      <c r="R26" s="180"/>
      <c r="S26" s="187">
        <f>Q26+R26</f>
        <v>0</v>
      </c>
      <c r="T26" s="168"/>
      <c r="U26" s="179"/>
      <c r="V26" s="180"/>
      <c r="W26" s="187">
        <f>U26+V26</f>
        <v>0</v>
      </c>
    </row>
    <row r="27" spans="1:23" x14ac:dyDescent="0.25">
      <c r="A27" s="54"/>
      <c r="B27" s="57" t="s">
        <v>76</v>
      </c>
      <c r="C27" s="45" t="s">
        <v>131</v>
      </c>
      <c r="D27" s="142"/>
      <c r="E27" s="80">
        <v>79403.387000000002</v>
      </c>
      <c r="F27" s="81">
        <v>74259.928999999989</v>
      </c>
      <c r="G27" s="86">
        <v>153663.31599999999</v>
      </c>
      <c r="H27" s="168">
        <v>154380.38099999999</v>
      </c>
      <c r="I27" s="179">
        <v>74099.409</v>
      </c>
      <c r="J27" s="180">
        <v>78205.434999999998</v>
      </c>
      <c r="K27" s="187">
        <f>I27+J27</f>
        <v>152304.84399999998</v>
      </c>
      <c r="L27" s="168"/>
      <c r="M27" s="179"/>
      <c r="N27" s="180"/>
      <c r="O27" s="187">
        <f>M27+N27</f>
        <v>0</v>
      </c>
      <c r="P27" s="168"/>
      <c r="Q27" s="179"/>
      <c r="R27" s="180"/>
      <c r="S27" s="187">
        <f>Q27+R27</f>
        <v>0</v>
      </c>
      <c r="T27" s="168"/>
      <c r="U27" s="179"/>
      <c r="V27" s="180"/>
      <c r="W27" s="187">
        <f>U27+V27</f>
        <v>0</v>
      </c>
    </row>
    <row r="28" spans="1:23" x14ac:dyDescent="0.25">
      <c r="A28" s="54"/>
      <c r="B28" s="56" t="s">
        <v>77</v>
      </c>
      <c r="C28" s="45" t="s">
        <v>131</v>
      </c>
      <c r="D28" s="142"/>
      <c r="E28" s="80"/>
      <c r="F28" s="81"/>
      <c r="G28" s="82"/>
      <c r="H28" s="168"/>
      <c r="I28" s="179"/>
      <c r="J28" s="180"/>
      <c r="K28" s="181"/>
      <c r="L28" s="168"/>
      <c r="M28" s="179"/>
      <c r="N28" s="180"/>
      <c r="O28" s="181"/>
      <c r="P28" s="168"/>
      <c r="Q28" s="179"/>
      <c r="R28" s="180"/>
      <c r="S28" s="181"/>
      <c r="T28" s="168"/>
      <c r="U28" s="179"/>
      <c r="V28" s="180"/>
      <c r="W28" s="181"/>
    </row>
    <row r="29" spans="1:23" x14ac:dyDescent="0.25">
      <c r="A29" s="54"/>
      <c r="B29" s="57" t="s">
        <v>75</v>
      </c>
      <c r="C29" s="45" t="s">
        <v>131</v>
      </c>
      <c r="D29" s="142"/>
      <c r="E29" s="80"/>
      <c r="F29" s="81"/>
      <c r="G29" s="82"/>
      <c r="H29" s="168"/>
      <c r="I29" s="179"/>
      <c r="J29" s="180"/>
      <c r="K29" s="181"/>
      <c r="L29" s="168"/>
      <c r="M29" s="179"/>
      <c r="N29" s="180"/>
      <c r="O29" s="181"/>
      <c r="P29" s="168"/>
      <c r="Q29" s="179"/>
      <c r="R29" s="180"/>
      <c r="S29" s="181"/>
      <c r="T29" s="168"/>
      <c r="U29" s="179"/>
      <c r="V29" s="180"/>
      <c r="W29" s="181"/>
    </row>
    <row r="30" spans="1:23" x14ac:dyDescent="0.25">
      <c r="A30" s="54"/>
      <c r="B30" s="57" t="s">
        <v>76</v>
      </c>
      <c r="C30" s="45" t="s">
        <v>131</v>
      </c>
      <c r="D30" s="142"/>
      <c r="E30" s="80"/>
      <c r="F30" s="81"/>
      <c r="G30" s="82"/>
      <c r="H30" s="168"/>
      <c r="I30" s="179"/>
      <c r="J30" s="180"/>
      <c r="K30" s="181"/>
      <c r="L30" s="168"/>
      <c r="M30" s="179"/>
      <c r="N30" s="180"/>
      <c r="O30" s="181"/>
      <c r="P30" s="168"/>
      <c r="Q30" s="179"/>
      <c r="R30" s="180"/>
      <c r="S30" s="181"/>
      <c r="T30" s="168"/>
      <c r="U30" s="179"/>
      <c r="V30" s="180"/>
      <c r="W30" s="181"/>
    </row>
    <row r="31" spans="1:23" x14ac:dyDescent="0.25">
      <c r="A31" s="54" t="s">
        <v>109</v>
      </c>
      <c r="B31" s="58" t="s">
        <v>110</v>
      </c>
      <c r="C31" s="45" t="s">
        <v>131</v>
      </c>
      <c r="D31" s="149">
        <v>18706.728999999999</v>
      </c>
      <c r="E31" s="87">
        <v>10739.044</v>
      </c>
      <c r="F31" s="88">
        <v>6739.6489999999994</v>
      </c>
      <c r="G31" s="89">
        <v>17478.692999999999</v>
      </c>
      <c r="H31" s="188">
        <f t="shared" ref="H31:O31" si="19">H32+H33</f>
        <v>17502.923999999999</v>
      </c>
      <c r="I31" s="189">
        <f t="shared" si="19"/>
        <v>9323.3690000000006</v>
      </c>
      <c r="J31" s="190">
        <f t="shared" si="19"/>
        <v>7923.299</v>
      </c>
      <c r="K31" s="191">
        <f t="shared" si="19"/>
        <v>17246.668000000001</v>
      </c>
      <c r="L31" s="188">
        <f t="shared" si="19"/>
        <v>0</v>
      </c>
      <c r="M31" s="189">
        <f t="shared" si="19"/>
        <v>0</v>
      </c>
      <c r="N31" s="190">
        <f t="shared" si="19"/>
        <v>0</v>
      </c>
      <c r="O31" s="191">
        <f t="shared" si="19"/>
        <v>0</v>
      </c>
      <c r="P31" s="188">
        <f t="shared" ref="P31:W31" si="20">P32+P33</f>
        <v>0</v>
      </c>
      <c r="Q31" s="189">
        <f t="shared" si="20"/>
        <v>0</v>
      </c>
      <c r="R31" s="190">
        <f t="shared" si="20"/>
        <v>0</v>
      </c>
      <c r="S31" s="191">
        <f t="shared" si="20"/>
        <v>0</v>
      </c>
      <c r="T31" s="188">
        <f t="shared" si="20"/>
        <v>0</v>
      </c>
      <c r="U31" s="189">
        <f t="shared" si="20"/>
        <v>0</v>
      </c>
      <c r="V31" s="190">
        <f t="shared" si="20"/>
        <v>0</v>
      </c>
      <c r="W31" s="191">
        <f t="shared" si="20"/>
        <v>0</v>
      </c>
    </row>
    <row r="32" spans="1:23" x14ac:dyDescent="0.25">
      <c r="A32" s="54"/>
      <c r="B32" s="57" t="s">
        <v>75</v>
      </c>
      <c r="C32" s="45" t="s">
        <v>131</v>
      </c>
      <c r="D32" s="142">
        <v>18706.728999999999</v>
      </c>
      <c r="E32" s="80">
        <v>10631.044</v>
      </c>
      <c r="F32" s="81">
        <v>6636.6489999999994</v>
      </c>
      <c r="G32" s="86">
        <v>17267.692999999999</v>
      </c>
      <c r="H32" s="168">
        <v>16675.481</v>
      </c>
      <c r="I32" s="179">
        <v>9268.3690000000006</v>
      </c>
      <c r="J32" s="180">
        <v>7878.299</v>
      </c>
      <c r="K32" s="187">
        <f>I32+J32</f>
        <v>17146.668000000001</v>
      </c>
      <c r="L32" s="168"/>
      <c r="M32" s="179"/>
      <c r="N32" s="180"/>
      <c r="O32" s="187">
        <f>M32+N32</f>
        <v>0</v>
      </c>
      <c r="P32" s="168"/>
      <c r="Q32" s="179"/>
      <c r="R32" s="180"/>
      <c r="S32" s="187">
        <f>Q32+R32</f>
        <v>0</v>
      </c>
      <c r="T32" s="168"/>
      <c r="U32" s="179"/>
      <c r="V32" s="180"/>
      <c r="W32" s="187">
        <f>U32+V32</f>
        <v>0</v>
      </c>
    </row>
    <row r="33" spans="1:23" x14ac:dyDescent="0.25">
      <c r="A33" s="54"/>
      <c r="B33" s="59" t="s">
        <v>78</v>
      </c>
      <c r="C33" s="45" t="s">
        <v>131</v>
      </c>
      <c r="D33" s="142"/>
      <c r="E33" s="80">
        <v>108</v>
      </c>
      <c r="F33" s="81">
        <v>103</v>
      </c>
      <c r="G33" s="86">
        <v>211</v>
      </c>
      <c r="H33" s="168">
        <v>827.4429999999993</v>
      </c>
      <c r="I33" s="179">
        <v>55</v>
      </c>
      <c r="J33" s="180">
        <v>45</v>
      </c>
      <c r="K33" s="187">
        <f>I33+J33</f>
        <v>100</v>
      </c>
      <c r="L33" s="168"/>
      <c r="M33" s="179"/>
      <c r="N33" s="180"/>
      <c r="O33" s="187">
        <f>M33+N33</f>
        <v>0</v>
      </c>
      <c r="P33" s="168"/>
      <c r="Q33" s="179"/>
      <c r="R33" s="180"/>
      <c r="S33" s="187">
        <f>Q33+R33</f>
        <v>0</v>
      </c>
      <c r="T33" s="168"/>
      <c r="U33" s="179"/>
      <c r="V33" s="180"/>
      <c r="W33" s="187">
        <f>U33+V33</f>
        <v>0</v>
      </c>
    </row>
    <row r="34" spans="1:23" x14ac:dyDescent="0.25">
      <c r="A34" s="54" t="s">
        <v>111</v>
      </c>
      <c r="B34" s="58" t="s">
        <v>0</v>
      </c>
      <c r="C34" s="45" t="s">
        <v>131</v>
      </c>
      <c r="D34" s="149">
        <v>21939.616000000002</v>
      </c>
      <c r="E34" s="87">
        <v>10596.433000000001</v>
      </c>
      <c r="F34" s="88">
        <v>10180.829999999998</v>
      </c>
      <c r="G34" s="89">
        <v>20777.262999999999</v>
      </c>
      <c r="H34" s="188">
        <f t="shared" ref="H34" si="21">H35+H36</f>
        <v>21503.866000000002</v>
      </c>
      <c r="I34" s="189">
        <f>I35+I36</f>
        <v>9684.4660000000003</v>
      </c>
      <c r="J34" s="190">
        <f t="shared" ref="J34:L34" si="22">J35+J36</f>
        <v>8744.7439999999988</v>
      </c>
      <c r="K34" s="191">
        <f t="shared" si="22"/>
        <v>18429.21</v>
      </c>
      <c r="L34" s="188">
        <f t="shared" si="22"/>
        <v>21939.616000000002</v>
      </c>
      <c r="M34" s="189">
        <f>M35+M36</f>
        <v>0</v>
      </c>
      <c r="N34" s="190">
        <f t="shared" ref="N34:P34" si="23">N35+N36</f>
        <v>0</v>
      </c>
      <c r="O34" s="191">
        <f t="shared" si="23"/>
        <v>0</v>
      </c>
      <c r="P34" s="188">
        <f t="shared" si="23"/>
        <v>21939.616000000002</v>
      </c>
      <c r="Q34" s="189">
        <f>Q35+Q36</f>
        <v>0</v>
      </c>
      <c r="R34" s="190">
        <f t="shared" ref="R34:T34" si="24">R35+R36</f>
        <v>0</v>
      </c>
      <c r="S34" s="191">
        <f t="shared" si="24"/>
        <v>0</v>
      </c>
      <c r="T34" s="188">
        <f t="shared" si="24"/>
        <v>21939.616000000002</v>
      </c>
      <c r="U34" s="189">
        <f>U35+U36</f>
        <v>0</v>
      </c>
      <c r="V34" s="190">
        <f t="shared" ref="V34:W34" si="25">V35+V36</f>
        <v>0</v>
      </c>
      <c r="W34" s="191">
        <f t="shared" si="25"/>
        <v>0</v>
      </c>
    </row>
    <row r="35" spans="1:23" x14ac:dyDescent="0.25">
      <c r="A35" s="54"/>
      <c r="B35" s="57" t="s">
        <v>75</v>
      </c>
      <c r="C35" s="45" t="s">
        <v>131</v>
      </c>
      <c r="D35" s="142">
        <v>21635.75</v>
      </c>
      <c r="E35" s="80">
        <v>10054.433000000001</v>
      </c>
      <c r="F35" s="81">
        <v>9072.8299999999981</v>
      </c>
      <c r="G35" s="86">
        <v>19127.262999999999</v>
      </c>
      <c r="H35" s="168">
        <v>10605.133</v>
      </c>
      <c r="I35" s="179">
        <v>8925.4660000000003</v>
      </c>
      <c r="J35" s="180">
        <v>8091.7439999999997</v>
      </c>
      <c r="K35" s="187">
        <f>I35+J35</f>
        <v>17017.21</v>
      </c>
      <c r="L35" s="168">
        <f>21939.616-L36</f>
        <v>11040.883</v>
      </c>
      <c r="M35" s="179"/>
      <c r="N35" s="180"/>
      <c r="O35" s="187">
        <f>M35+N35</f>
        <v>0</v>
      </c>
      <c r="P35" s="168">
        <f>21939.616-P36</f>
        <v>11040.883</v>
      </c>
      <c r="Q35" s="179"/>
      <c r="R35" s="180"/>
      <c r="S35" s="187">
        <f>Q35+R35</f>
        <v>0</v>
      </c>
      <c r="T35" s="168">
        <f>21939.616-T36</f>
        <v>11040.883</v>
      </c>
      <c r="U35" s="179"/>
      <c r="V35" s="180"/>
      <c r="W35" s="187">
        <f>U35+V35</f>
        <v>0</v>
      </c>
    </row>
    <row r="36" spans="1:23" x14ac:dyDescent="0.25">
      <c r="A36" s="54"/>
      <c r="B36" s="57" t="s">
        <v>112</v>
      </c>
      <c r="C36" s="45" t="s">
        <v>131</v>
      </c>
      <c r="D36" s="142">
        <v>303.8660000000018</v>
      </c>
      <c r="E36" s="80">
        <v>542</v>
      </c>
      <c r="F36" s="81">
        <v>1108</v>
      </c>
      <c r="G36" s="86">
        <v>1650</v>
      </c>
      <c r="H36" s="168">
        <v>10898.733000000002</v>
      </c>
      <c r="I36" s="179">
        <v>759</v>
      </c>
      <c r="J36" s="180">
        <v>653</v>
      </c>
      <c r="K36" s="187">
        <f>I36+J36</f>
        <v>1412</v>
      </c>
      <c r="L36" s="168">
        <f>H36</f>
        <v>10898.733000000002</v>
      </c>
      <c r="M36" s="179"/>
      <c r="N36" s="180"/>
      <c r="O36" s="187">
        <f>M36+N36</f>
        <v>0</v>
      </c>
      <c r="P36" s="168">
        <f>L36</f>
        <v>10898.733000000002</v>
      </c>
      <c r="Q36" s="179"/>
      <c r="R36" s="180"/>
      <c r="S36" s="187">
        <f>Q36+R36</f>
        <v>0</v>
      </c>
      <c r="T36" s="168">
        <f>P36</f>
        <v>10898.733000000002</v>
      </c>
      <c r="U36" s="179"/>
      <c r="V36" s="180"/>
      <c r="W36" s="187">
        <f>U36+V36</f>
        <v>0</v>
      </c>
    </row>
    <row r="37" spans="1:23" ht="30" x14ac:dyDescent="0.25">
      <c r="A37" s="60" t="s">
        <v>113</v>
      </c>
      <c r="B37" s="61" t="s">
        <v>114</v>
      </c>
      <c r="C37" s="153" t="s">
        <v>131</v>
      </c>
      <c r="D37" s="62"/>
      <c r="E37" s="106"/>
      <c r="F37" s="107"/>
      <c r="G37" s="108"/>
      <c r="H37" s="192"/>
      <c r="I37" s="193"/>
      <c r="J37" s="194"/>
      <c r="K37" s="195"/>
      <c r="L37" s="192"/>
      <c r="M37" s="193"/>
      <c r="N37" s="194"/>
      <c r="O37" s="195"/>
      <c r="P37" s="192"/>
      <c r="Q37" s="193"/>
      <c r="R37" s="194"/>
      <c r="S37" s="195"/>
      <c r="T37" s="192"/>
      <c r="U37" s="193"/>
      <c r="V37" s="194"/>
      <c r="W37" s="195"/>
    </row>
    <row r="39" spans="1:23" x14ac:dyDescent="0.25">
      <c r="D39" s="154"/>
      <c r="H39" s="197"/>
      <c r="L39" s="197"/>
      <c r="P39" s="197"/>
      <c r="T39" s="197"/>
    </row>
    <row r="40" spans="1:23" x14ac:dyDescent="0.25">
      <c r="D40" s="154"/>
      <c r="H40" s="197"/>
      <c r="L40" s="197"/>
      <c r="P40" s="197"/>
      <c r="T40" s="197"/>
    </row>
  </sheetData>
  <mergeCells count="19">
    <mergeCell ref="A2:A6"/>
    <mergeCell ref="B2:B6"/>
    <mergeCell ref="C2:C6"/>
    <mergeCell ref="D2:W2"/>
    <mergeCell ref="E5:G5"/>
    <mergeCell ref="D4:G4"/>
    <mergeCell ref="T4:W4"/>
    <mergeCell ref="U5:W5"/>
    <mergeCell ref="D3:G3"/>
    <mergeCell ref="H3:K3"/>
    <mergeCell ref="L3:O3"/>
    <mergeCell ref="P3:S3"/>
    <mergeCell ref="T3:W3"/>
    <mergeCell ref="H4:K4"/>
    <mergeCell ref="I5:K5"/>
    <mergeCell ref="L4:O4"/>
    <mergeCell ref="M5:O5"/>
    <mergeCell ref="P4:S4"/>
    <mergeCell ref="Q5:S5"/>
  </mergeCells>
  <phoneticPr fontId="0" type="noConversion"/>
  <printOptions horizontalCentered="1"/>
  <pageMargins left="1.1811023622047245" right="0.39370078740157483" top="0.39370078740157483" bottom="0.39370078740157483" header="0.31496062992125984" footer="0.31496062992125984"/>
  <pageSetup paperSize="9" scale="74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4.9989318521683403E-2"/>
    <pageSetUpPr fitToPage="1"/>
  </sheetPr>
  <dimension ref="A1:I26"/>
  <sheetViews>
    <sheetView topLeftCell="A10" zoomScale="80" zoomScaleNormal="80" zoomScaleSheetLayoutView="70" workbookViewId="0">
      <selection activeCell="B13" sqref="B13"/>
    </sheetView>
  </sheetViews>
  <sheetFormatPr defaultRowHeight="15" x14ac:dyDescent="0.25"/>
  <cols>
    <col min="1" max="1" width="7.28515625" style="12" customWidth="1"/>
    <col min="2" max="2" width="45.7109375" style="12" customWidth="1"/>
    <col min="3" max="4" width="15" style="12" customWidth="1"/>
    <col min="5" max="5" width="45.7109375" style="12" customWidth="1"/>
    <col min="6" max="7" width="15" style="12" customWidth="1"/>
    <col min="8" max="8" width="16.28515625" style="12" customWidth="1"/>
    <col min="9" max="9" width="43.85546875" style="12" customWidth="1"/>
    <col min="10" max="16384" width="9.140625" style="12"/>
  </cols>
  <sheetData>
    <row r="1" spans="1:9" ht="37.5" customHeight="1" x14ac:dyDescent="0.25">
      <c r="A1" s="251" t="s">
        <v>64</v>
      </c>
      <c r="B1" s="251"/>
      <c r="C1" s="251"/>
      <c r="D1" s="251"/>
      <c r="E1" s="251"/>
      <c r="F1" s="251"/>
      <c r="G1" s="251"/>
      <c r="H1" s="251"/>
      <c r="I1" s="251"/>
    </row>
    <row r="2" spans="1:9" ht="21.75" customHeight="1" x14ac:dyDescent="0.25">
      <c r="A2" s="250" t="s">
        <v>65</v>
      </c>
      <c r="B2" s="250"/>
      <c r="C2" s="250"/>
      <c r="D2" s="250"/>
      <c r="E2" s="250"/>
      <c r="F2" s="250"/>
      <c r="G2" s="250"/>
    </row>
    <row r="3" spans="1:9" ht="18" customHeight="1" x14ac:dyDescent="0.25">
      <c r="A3" s="240" t="s">
        <v>6</v>
      </c>
      <c r="B3" s="249" t="s">
        <v>69</v>
      </c>
      <c r="C3" s="249"/>
      <c r="D3" s="249"/>
      <c r="E3" s="249" t="s">
        <v>70</v>
      </c>
      <c r="F3" s="249"/>
      <c r="G3" s="249"/>
      <c r="H3" s="235" t="s">
        <v>118</v>
      </c>
      <c r="I3" s="240" t="s">
        <v>119</v>
      </c>
    </row>
    <row r="4" spans="1:9" ht="102.75" customHeight="1" x14ac:dyDescent="0.25">
      <c r="A4" s="241"/>
      <c r="B4" s="4" t="s">
        <v>7</v>
      </c>
      <c r="C4" s="4" t="s">
        <v>1</v>
      </c>
      <c r="D4" s="4" t="s">
        <v>8</v>
      </c>
      <c r="E4" s="4" t="s">
        <v>7</v>
      </c>
      <c r="F4" s="4" t="s">
        <v>1</v>
      </c>
      <c r="G4" s="4" t="s">
        <v>66</v>
      </c>
      <c r="H4" s="235"/>
      <c r="I4" s="241"/>
    </row>
    <row r="5" spans="1:9" ht="15.75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</row>
    <row r="6" spans="1:9" ht="15.75" x14ac:dyDescent="0.25">
      <c r="A6" s="29" t="s">
        <v>5</v>
      </c>
      <c r="B6" s="232"/>
      <c r="C6" s="233"/>
      <c r="D6" s="234"/>
      <c r="E6" s="232"/>
      <c r="F6" s="233"/>
      <c r="G6" s="234"/>
      <c r="H6" s="68"/>
      <c r="I6" s="68"/>
    </row>
    <row r="7" spans="1:9" s="35" customFormat="1" ht="15.75" customHeight="1" x14ac:dyDescent="0.2">
      <c r="A7" s="244" t="s">
        <v>9</v>
      </c>
      <c r="B7" s="221"/>
      <c r="C7" s="31"/>
      <c r="D7" s="32"/>
      <c r="E7" s="36" t="s">
        <v>9</v>
      </c>
      <c r="F7" s="33"/>
      <c r="G7" s="34"/>
      <c r="H7" s="69"/>
      <c r="I7" s="69"/>
    </row>
    <row r="8" spans="1:9" ht="33" customHeight="1" x14ac:dyDescent="0.25">
      <c r="A8" s="248" t="s">
        <v>34</v>
      </c>
      <c r="B8" s="248"/>
      <c r="C8" s="248"/>
      <c r="D8" s="248"/>
      <c r="E8" s="248"/>
      <c r="F8" s="248"/>
      <c r="G8" s="248"/>
      <c r="H8" s="248"/>
      <c r="I8" s="248"/>
    </row>
    <row r="9" spans="1:9" ht="18" customHeight="1" x14ac:dyDescent="0.25">
      <c r="A9" s="7"/>
      <c r="B9" s="7"/>
      <c r="E9" s="7"/>
    </row>
    <row r="10" spans="1:9" ht="15.75" customHeight="1" x14ac:dyDescent="0.25">
      <c r="A10" s="236" t="s">
        <v>67</v>
      </c>
      <c r="B10" s="236"/>
      <c r="C10" s="236"/>
      <c r="D10" s="236"/>
      <c r="E10" s="236"/>
      <c r="F10" s="236"/>
      <c r="G10" s="236"/>
    </row>
    <row r="11" spans="1:9" ht="15.75" customHeight="1" x14ac:dyDescent="0.25">
      <c r="A11" s="240" t="s">
        <v>6</v>
      </c>
      <c r="B11" s="245" t="s">
        <v>69</v>
      </c>
      <c r="C11" s="246"/>
      <c r="D11" s="247"/>
      <c r="E11" s="245" t="s">
        <v>70</v>
      </c>
      <c r="F11" s="246"/>
      <c r="G11" s="247"/>
      <c r="H11" s="242" t="s">
        <v>118</v>
      </c>
      <c r="I11" s="242" t="s">
        <v>119</v>
      </c>
    </row>
    <row r="12" spans="1:9" ht="105.75" customHeight="1" x14ac:dyDescent="0.25">
      <c r="A12" s="241"/>
      <c r="B12" s="4" t="s">
        <v>7</v>
      </c>
      <c r="C12" s="4" t="s">
        <v>1</v>
      </c>
      <c r="D12" s="4" t="s">
        <v>8</v>
      </c>
      <c r="E12" s="4" t="s">
        <v>7</v>
      </c>
      <c r="F12" s="4" t="s">
        <v>1</v>
      </c>
      <c r="G12" s="4" t="s">
        <v>66</v>
      </c>
      <c r="H12" s="243"/>
      <c r="I12" s="243"/>
    </row>
    <row r="13" spans="1:9" ht="15.75" x14ac:dyDescent="0.25">
      <c r="A13" s="4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</row>
    <row r="14" spans="1:9" ht="15.75" x14ac:dyDescent="0.25">
      <c r="A14" s="4" t="s">
        <v>5</v>
      </c>
      <c r="B14" s="4"/>
      <c r="C14" s="4"/>
      <c r="D14" s="10"/>
      <c r="E14" s="4"/>
      <c r="F14" s="4"/>
      <c r="G14" s="10"/>
      <c r="H14" s="68"/>
      <c r="I14" s="68"/>
    </row>
    <row r="15" spans="1:9" ht="15.75" x14ac:dyDescent="0.25">
      <c r="A15" s="237" t="s">
        <v>9</v>
      </c>
      <c r="B15" s="238"/>
      <c r="C15" s="4"/>
      <c r="D15" s="10"/>
      <c r="E15" s="37" t="s">
        <v>9</v>
      </c>
      <c r="F15" s="239"/>
      <c r="G15" s="239"/>
      <c r="H15" s="69"/>
      <c r="I15" s="69"/>
    </row>
    <row r="16" spans="1:9" ht="33" customHeight="1" x14ac:dyDescent="0.25">
      <c r="A16" s="248" t="s">
        <v>35</v>
      </c>
      <c r="B16" s="248"/>
      <c r="C16" s="248"/>
      <c r="D16" s="248"/>
      <c r="E16" s="248"/>
      <c r="F16" s="248"/>
      <c r="G16" s="248"/>
      <c r="H16" s="248"/>
      <c r="I16" s="248"/>
    </row>
    <row r="17" spans="1:9" ht="15.75" x14ac:dyDescent="0.25">
      <c r="A17" s="7"/>
      <c r="B17" s="7"/>
      <c r="E17" s="7"/>
    </row>
    <row r="18" spans="1:9" ht="19.5" customHeight="1" x14ac:dyDescent="0.25">
      <c r="A18" s="250" t="s">
        <v>68</v>
      </c>
      <c r="B18" s="250"/>
      <c r="C18" s="250"/>
      <c r="D18" s="250"/>
      <c r="E18" s="250"/>
      <c r="F18" s="250"/>
      <c r="G18" s="250"/>
    </row>
    <row r="19" spans="1:9" ht="19.5" customHeight="1" x14ac:dyDescent="0.25">
      <c r="A19" s="240" t="s">
        <v>6</v>
      </c>
      <c r="B19" s="249" t="s">
        <v>69</v>
      </c>
      <c r="C19" s="249"/>
      <c r="D19" s="249"/>
      <c r="E19" s="249" t="s">
        <v>70</v>
      </c>
      <c r="F19" s="249"/>
      <c r="G19" s="249"/>
      <c r="H19" s="235" t="s">
        <v>118</v>
      </c>
      <c r="I19" s="240" t="s">
        <v>119</v>
      </c>
    </row>
    <row r="20" spans="1:9" ht="104.25" customHeight="1" x14ac:dyDescent="0.25">
      <c r="A20" s="241"/>
      <c r="B20" s="4" t="s">
        <v>7</v>
      </c>
      <c r="C20" s="4" t="s">
        <v>1</v>
      </c>
      <c r="D20" s="4" t="s">
        <v>8</v>
      </c>
      <c r="E20" s="4" t="s">
        <v>7</v>
      </c>
      <c r="F20" s="4" t="s">
        <v>1</v>
      </c>
      <c r="G20" s="4" t="s">
        <v>66</v>
      </c>
      <c r="H20" s="235"/>
      <c r="I20" s="241"/>
    </row>
    <row r="21" spans="1:9" ht="15.75" x14ac:dyDescent="0.25">
      <c r="A21" s="4">
        <v>1</v>
      </c>
      <c r="B21" s="4">
        <v>2</v>
      </c>
      <c r="C21" s="4">
        <v>3</v>
      </c>
      <c r="D21" s="4">
        <v>4</v>
      </c>
      <c r="E21" s="4">
        <v>5</v>
      </c>
      <c r="F21" s="4">
        <v>6</v>
      </c>
      <c r="G21" s="4">
        <v>7</v>
      </c>
      <c r="H21" s="4">
        <v>8</v>
      </c>
      <c r="I21" s="4">
        <v>9</v>
      </c>
    </row>
    <row r="22" spans="1:9" ht="15.75" x14ac:dyDescent="0.25">
      <c r="A22" s="4" t="s">
        <v>5</v>
      </c>
      <c r="B22" s="4"/>
      <c r="C22" s="4"/>
      <c r="D22" s="10"/>
      <c r="E22" s="4"/>
      <c r="F22" s="4"/>
      <c r="G22" s="10"/>
      <c r="H22" s="68"/>
      <c r="I22" s="68"/>
    </row>
    <row r="23" spans="1:9" ht="14.25" customHeight="1" x14ac:dyDescent="0.25">
      <c r="A23" s="237" t="s">
        <v>9</v>
      </c>
      <c r="B23" s="238"/>
      <c r="C23" s="4"/>
      <c r="D23" s="10"/>
      <c r="E23" s="37" t="s">
        <v>9</v>
      </c>
      <c r="F23" s="239"/>
      <c r="G23" s="239"/>
      <c r="H23" s="69"/>
      <c r="I23" s="69"/>
    </row>
    <row r="24" spans="1:9" ht="35.25" customHeight="1" x14ac:dyDescent="0.25">
      <c r="A24" s="248" t="s">
        <v>36</v>
      </c>
      <c r="B24" s="248"/>
      <c r="C24" s="248"/>
      <c r="D24" s="248"/>
      <c r="E24" s="248"/>
      <c r="F24" s="248"/>
      <c r="G24" s="248"/>
      <c r="H24" s="248"/>
      <c r="I24" s="248"/>
    </row>
    <row r="25" spans="1:9" ht="15.75" customHeight="1" x14ac:dyDescent="0.25">
      <c r="A25" s="5"/>
      <c r="B25" s="6"/>
      <c r="E25" s="6"/>
    </row>
    <row r="26" spans="1:9" ht="15.75" x14ac:dyDescent="0.25">
      <c r="D26" s="30"/>
    </row>
  </sheetData>
  <mergeCells count="30">
    <mergeCell ref="A1:I1"/>
    <mergeCell ref="H3:H4"/>
    <mergeCell ref="I3:I4"/>
    <mergeCell ref="A2:G2"/>
    <mergeCell ref="B3:D3"/>
    <mergeCell ref="A3:A4"/>
    <mergeCell ref="E3:G3"/>
    <mergeCell ref="A24:I24"/>
    <mergeCell ref="A16:I16"/>
    <mergeCell ref="I19:I20"/>
    <mergeCell ref="E19:G19"/>
    <mergeCell ref="B19:D19"/>
    <mergeCell ref="A18:G18"/>
    <mergeCell ref="F23:G23"/>
    <mergeCell ref="A23:B23"/>
    <mergeCell ref="A19:A20"/>
    <mergeCell ref="E6:G6"/>
    <mergeCell ref="B6:D6"/>
    <mergeCell ref="H19:H20"/>
    <mergeCell ref="E10:G10"/>
    <mergeCell ref="A15:B15"/>
    <mergeCell ref="F15:G15"/>
    <mergeCell ref="A11:A12"/>
    <mergeCell ref="H11:H12"/>
    <mergeCell ref="A10:D10"/>
    <mergeCell ref="A7:B7"/>
    <mergeCell ref="E11:G11"/>
    <mergeCell ref="B11:D11"/>
    <mergeCell ref="A8:I8"/>
    <mergeCell ref="I11:I12"/>
  </mergeCells>
  <phoneticPr fontId="2" type="noConversion"/>
  <printOptions horizontalCentered="1"/>
  <pageMargins left="0.39370078740157483" right="0.39370078740157483" top="1.1811023622047245" bottom="0.39370078740157483" header="0" footer="0"/>
  <pageSetup paperSize="9" scale="6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4.9989318521683403E-2"/>
    <pageSetUpPr fitToPage="1"/>
  </sheetPr>
  <dimension ref="A1:P7"/>
  <sheetViews>
    <sheetView workbookViewId="0">
      <selection activeCell="L20" sqref="L20"/>
    </sheetView>
  </sheetViews>
  <sheetFormatPr defaultRowHeight="15" x14ac:dyDescent="0.25"/>
  <cols>
    <col min="1" max="1" width="7.28515625" style="12" customWidth="1"/>
    <col min="2" max="2" width="20" style="12" customWidth="1"/>
    <col min="3" max="3" width="12.42578125" style="12" customWidth="1"/>
    <col min="4" max="4" width="11.85546875" style="12" hidden="1" customWidth="1"/>
    <col min="5" max="5" width="11.85546875" style="12" customWidth="1"/>
    <col min="6" max="8" width="11.85546875" style="12" hidden="1" customWidth="1"/>
    <col min="9" max="9" width="20.140625" style="12" customWidth="1"/>
    <col min="10" max="10" width="13" style="12" customWidth="1"/>
    <col min="11" max="11" width="11.85546875" style="12" hidden="1" customWidth="1"/>
    <col min="12" max="12" width="11.85546875" style="12" customWidth="1"/>
    <col min="13" max="15" width="11.85546875" style="12" hidden="1" customWidth="1"/>
    <col min="16" max="16384" width="9.140625" style="12"/>
  </cols>
  <sheetData>
    <row r="1" spans="1:16" ht="33" customHeight="1" x14ac:dyDescent="0.25">
      <c r="A1" s="250" t="s">
        <v>80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156"/>
      <c r="N1" s="156"/>
    </row>
    <row r="2" spans="1:16" ht="15.75" x14ac:dyDescent="0.25">
      <c r="A2" s="242" t="s">
        <v>10</v>
      </c>
      <c r="B2" s="245" t="s">
        <v>69</v>
      </c>
      <c r="C2" s="246"/>
      <c r="D2" s="246"/>
      <c r="E2" s="246"/>
      <c r="F2" s="246"/>
      <c r="G2" s="246"/>
      <c r="H2" s="247"/>
      <c r="I2" s="245" t="s">
        <v>70</v>
      </c>
      <c r="J2" s="246"/>
      <c r="K2" s="246"/>
      <c r="L2" s="246"/>
      <c r="M2" s="246"/>
      <c r="N2" s="246"/>
      <c r="O2" s="247"/>
      <c r="P2" s="38"/>
    </row>
    <row r="3" spans="1:16" ht="30" customHeight="1" x14ac:dyDescent="0.25">
      <c r="A3" s="252"/>
      <c r="B3" s="242" t="s">
        <v>2</v>
      </c>
      <c r="C3" s="242" t="s">
        <v>11</v>
      </c>
      <c r="D3" s="204" t="s">
        <v>12</v>
      </c>
      <c r="E3" s="204" t="s">
        <v>12</v>
      </c>
      <c r="F3" s="103"/>
      <c r="G3" s="103"/>
      <c r="H3" s="104"/>
      <c r="I3" s="242" t="s">
        <v>2</v>
      </c>
      <c r="J3" s="242" t="s">
        <v>11</v>
      </c>
      <c r="K3" s="103" t="s">
        <v>12</v>
      </c>
      <c r="L3" s="103" t="s">
        <v>12</v>
      </c>
      <c r="M3" s="103"/>
      <c r="N3" s="103"/>
      <c r="O3" s="104"/>
      <c r="P3" s="38"/>
    </row>
    <row r="4" spans="1:16" ht="15.75" x14ac:dyDescent="0.25">
      <c r="A4" s="243"/>
      <c r="B4" s="243"/>
      <c r="C4" s="243"/>
      <c r="D4" s="163" t="s">
        <v>128</v>
      </c>
      <c r="E4" s="163" t="s">
        <v>133</v>
      </c>
      <c r="F4" s="163" t="s">
        <v>134</v>
      </c>
      <c r="G4" s="163" t="s">
        <v>135</v>
      </c>
      <c r="H4" s="163" t="s">
        <v>136</v>
      </c>
      <c r="I4" s="243"/>
      <c r="J4" s="243"/>
      <c r="K4" s="163" t="s">
        <v>128</v>
      </c>
      <c r="L4" s="198" t="s">
        <v>133</v>
      </c>
      <c r="M4" s="198" t="s">
        <v>134</v>
      </c>
      <c r="N4" s="198" t="s">
        <v>135</v>
      </c>
      <c r="O4" s="90" t="s">
        <v>136</v>
      </c>
      <c r="P4" s="38"/>
    </row>
    <row r="5" spans="1:16" ht="15.75" x14ac:dyDescent="0.25">
      <c r="A5" s="4">
        <v>1</v>
      </c>
      <c r="B5" s="4">
        <f t="shared" ref="B5:C5" si="0">A5+1</f>
        <v>2</v>
      </c>
      <c r="C5" s="4">
        <f t="shared" si="0"/>
        <v>3</v>
      </c>
      <c r="D5" s="199"/>
      <c r="E5" s="199">
        <v>4</v>
      </c>
      <c r="F5" s="199"/>
      <c r="G5" s="199"/>
      <c r="H5" s="199"/>
      <c r="I5" s="4">
        <v>5</v>
      </c>
      <c r="J5" s="4">
        <v>6</v>
      </c>
      <c r="K5" s="199"/>
      <c r="L5" s="202">
        <v>7</v>
      </c>
      <c r="M5" s="202"/>
      <c r="N5" s="202"/>
      <c r="O5" s="91"/>
      <c r="P5" s="38"/>
    </row>
    <row r="6" spans="1:16" ht="47.25" x14ac:dyDescent="0.25">
      <c r="A6" s="2" t="s">
        <v>5</v>
      </c>
      <c r="B6" s="15" t="s">
        <v>37</v>
      </c>
      <c r="C6" s="11" t="s">
        <v>3</v>
      </c>
      <c r="D6" s="200">
        <v>99365.25</v>
      </c>
      <c r="E6" s="200">
        <v>103953.96784769687</v>
      </c>
      <c r="F6" s="200"/>
      <c r="G6" s="200"/>
      <c r="H6" s="201"/>
      <c r="I6" s="15" t="s">
        <v>37</v>
      </c>
      <c r="J6" s="11" t="s">
        <v>3</v>
      </c>
      <c r="K6" s="205">
        <v>97349.749089999998</v>
      </c>
      <c r="L6" s="203">
        <v>104777.03688</v>
      </c>
      <c r="M6" s="203"/>
      <c r="N6" s="203"/>
      <c r="O6" s="105"/>
      <c r="P6" s="38"/>
    </row>
    <row r="7" spans="1:16" ht="15.75" x14ac:dyDescent="0.25">
      <c r="A7" s="39"/>
      <c r="B7" s="40"/>
      <c r="C7" s="41"/>
    </row>
  </sheetData>
  <mergeCells count="8">
    <mergeCell ref="A1:L1"/>
    <mergeCell ref="A2:A4"/>
    <mergeCell ref="I3:I4"/>
    <mergeCell ref="J3:J4"/>
    <mergeCell ref="B3:B4"/>
    <mergeCell ref="C3:C4"/>
    <mergeCell ref="B2:H2"/>
    <mergeCell ref="I2:O2"/>
  </mergeCells>
  <phoneticPr fontId="16" type="noConversion"/>
  <printOptions horizontalCentered="1"/>
  <pageMargins left="1.1811023622047245" right="0.39370078740157483" top="0.39370078740157483" bottom="0.3937007874015748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4.9989318521683403E-2"/>
    <pageSetUpPr fitToPage="1"/>
  </sheetPr>
  <dimension ref="A1:O20"/>
  <sheetViews>
    <sheetView tabSelected="1" zoomScale="75" zoomScaleNormal="75" workbookViewId="0">
      <pane xSplit="2" ySplit="4" topLeftCell="C5" activePane="bottomRight" state="frozen"/>
      <selection activeCell="B13" sqref="B13"/>
      <selection pane="topRight" activeCell="B13" sqref="B13"/>
      <selection pane="bottomLeft" activeCell="B13" sqref="B13"/>
      <selection pane="bottomRight" activeCell="Q10" sqref="Q10"/>
    </sheetView>
  </sheetViews>
  <sheetFormatPr defaultRowHeight="15" x14ac:dyDescent="0.25"/>
  <cols>
    <col min="1" max="1" width="7.28515625" style="12" customWidth="1"/>
    <col min="2" max="2" width="85.5703125" style="12" customWidth="1"/>
    <col min="3" max="3" width="11.7109375" style="12" customWidth="1"/>
    <col min="4" max="4" width="14.140625" style="12" hidden="1" customWidth="1"/>
    <col min="5" max="5" width="14.140625" style="121" hidden="1" customWidth="1"/>
    <col min="6" max="6" width="14.140625" style="12" hidden="1" customWidth="1"/>
    <col min="7" max="7" width="58.42578125" style="12" hidden="1" customWidth="1"/>
    <col min="8" max="8" width="14.140625" style="12" customWidth="1"/>
    <col min="9" max="9" width="14.140625" style="121" customWidth="1"/>
    <col min="10" max="10" width="14.140625" style="12" customWidth="1"/>
    <col min="11" max="11" width="58.42578125" style="12" customWidth="1"/>
    <col min="12" max="12" width="14.140625" style="12" hidden="1" customWidth="1"/>
    <col min="13" max="13" width="14.140625" style="121" hidden="1" customWidth="1"/>
    <col min="14" max="14" width="14.140625" style="12" hidden="1" customWidth="1"/>
    <col min="15" max="15" width="58.42578125" style="12" hidden="1" customWidth="1"/>
    <col min="16" max="16384" width="9.140625" style="12"/>
  </cols>
  <sheetData>
    <row r="1" spans="1:15" ht="35.25" customHeight="1" x14ac:dyDescent="0.25">
      <c r="A1" s="221" t="s">
        <v>115</v>
      </c>
      <c r="B1" s="221"/>
      <c r="C1" s="221"/>
      <c r="D1" s="265"/>
    </row>
    <row r="2" spans="1:15" ht="15" customHeight="1" x14ac:dyDescent="0.25">
      <c r="A2" s="266" t="s">
        <v>10</v>
      </c>
      <c r="B2" s="270" t="s">
        <v>2</v>
      </c>
      <c r="C2" s="270" t="s">
        <v>11</v>
      </c>
      <c r="D2" s="253" t="s">
        <v>43</v>
      </c>
      <c r="E2" s="254"/>
      <c r="F2" s="254"/>
      <c r="G2" s="255"/>
      <c r="H2" s="253" t="s">
        <v>43</v>
      </c>
      <c r="I2" s="254"/>
      <c r="J2" s="254"/>
      <c r="K2" s="255"/>
      <c r="L2" s="253" t="s">
        <v>43</v>
      </c>
      <c r="M2" s="254"/>
      <c r="N2" s="254"/>
      <c r="O2" s="255"/>
    </row>
    <row r="3" spans="1:15" ht="21.75" customHeight="1" x14ac:dyDescent="0.25">
      <c r="A3" s="267"/>
      <c r="B3" s="271"/>
      <c r="C3" s="271"/>
      <c r="D3" s="269" t="s">
        <v>128</v>
      </c>
      <c r="E3" s="269"/>
      <c r="F3" s="257" t="s">
        <v>120</v>
      </c>
      <c r="G3" s="257" t="s">
        <v>119</v>
      </c>
      <c r="H3" s="256" t="s">
        <v>133</v>
      </c>
      <c r="I3" s="256"/>
      <c r="J3" s="261" t="s">
        <v>120</v>
      </c>
      <c r="K3" s="261" t="s">
        <v>119</v>
      </c>
      <c r="L3" s="256" t="s">
        <v>134</v>
      </c>
      <c r="M3" s="256"/>
      <c r="N3" s="257" t="s">
        <v>120</v>
      </c>
      <c r="O3" s="257" t="s">
        <v>119</v>
      </c>
    </row>
    <row r="4" spans="1:15" ht="23.25" customHeight="1" x14ac:dyDescent="0.25">
      <c r="A4" s="268"/>
      <c r="B4" s="272"/>
      <c r="C4" s="272"/>
      <c r="D4" s="157" t="s">
        <v>58</v>
      </c>
      <c r="E4" s="157" t="s">
        <v>59</v>
      </c>
      <c r="F4" s="258"/>
      <c r="G4" s="258"/>
      <c r="H4" s="163" t="s">
        <v>58</v>
      </c>
      <c r="I4" s="163" t="s">
        <v>59</v>
      </c>
      <c r="J4" s="258"/>
      <c r="K4" s="258"/>
      <c r="L4" s="163" t="s">
        <v>58</v>
      </c>
      <c r="M4" s="163" t="s">
        <v>59</v>
      </c>
      <c r="N4" s="258"/>
      <c r="O4" s="258"/>
    </row>
    <row r="5" spans="1:15" ht="15" customHeight="1" x14ac:dyDescent="0.25">
      <c r="A5" s="110">
        <v>1</v>
      </c>
      <c r="B5" s="92">
        <f t="shared" ref="B5:C5" si="0">A5+1</f>
        <v>2</v>
      </c>
      <c r="C5" s="92">
        <f t="shared" si="0"/>
        <v>3</v>
      </c>
      <c r="D5" s="206"/>
      <c r="E5" s="206"/>
      <c r="F5" s="92"/>
      <c r="G5" s="92"/>
      <c r="H5" s="207">
        <v>4</v>
      </c>
      <c r="I5" s="207">
        <v>5</v>
      </c>
      <c r="J5" s="92">
        <v>6</v>
      </c>
      <c r="K5" s="92">
        <v>7</v>
      </c>
      <c r="L5" s="207"/>
      <c r="M5" s="207"/>
      <c r="N5" s="92"/>
      <c r="O5" s="92"/>
    </row>
    <row r="6" spans="1:15" s="1" customFormat="1" ht="15" customHeight="1" x14ac:dyDescent="0.25">
      <c r="A6" s="113" t="s">
        <v>21</v>
      </c>
      <c r="B6" s="262" t="s">
        <v>13</v>
      </c>
      <c r="C6" s="263"/>
      <c r="D6" s="263"/>
      <c r="E6" s="263"/>
      <c r="F6" s="263"/>
      <c r="G6" s="263"/>
      <c r="H6" s="263"/>
      <c r="I6" s="263"/>
      <c r="J6" s="263"/>
      <c r="K6" s="264"/>
      <c r="M6" s="140"/>
      <c r="O6" s="130"/>
    </row>
    <row r="7" spans="1:15" ht="50.25" customHeight="1" x14ac:dyDescent="0.25">
      <c r="A7" s="123" t="s">
        <v>23</v>
      </c>
      <c r="B7" s="114" t="s">
        <v>38</v>
      </c>
      <c r="C7" s="115" t="s">
        <v>4</v>
      </c>
      <c r="D7" s="109">
        <v>3.6</v>
      </c>
      <c r="E7" s="109">
        <v>4.5977011494252871</v>
      </c>
      <c r="F7" s="109">
        <v>0.99770114942528698</v>
      </c>
      <c r="G7" s="109"/>
      <c r="H7" s="109">
        <v>3.6</v>
      </c>
      <c r="I7" s="279">
        <f>I8/I9*100</f>
        <v>0</v>
      </c>
      <c r="J7" s="109">
        <f>I7-H7</f>
        <v>-3.6</v>
      </c>
      <c r="K7" s="109"/>
      <c r="L7" s="109" t="e">
        <f>L8/L9*100</f>
        <v>#DIV/0!</v>
      </c>
      <c r="M7" s="109" t="e">
        <f>M8/M9*100</f>
        <v>#DIV/0!</v>
      </c>
      <c r="N7" s="109" t="e">
        <f>M7-L7</f>
        <v>#DIV/0!</v>
      </c>
      <c r="O7" s="109"/>
    </row>
    <row r="8" spans="1:15" ht="31.5" x14ac:dyDescent="0.25">
      <c r="A8" s="124" t="s">
        <v>14</v>
      </c>
      <c r="B8" s="93" t="s">
        <v>44</v>
      </c>
      <c r="C8" s="94" t="s">
        <v>20</v>
      </c>
      <c r="D8" s="17">
        <v>10</v>
      </c>
      <c r="E8" s="17">
        <v>16</v>
      </c>
      <c r="F8" s="95">
        <v>6</v>
      </c>
      <c r="G8" s="17"/>
      <c r="H8" s="17">
        <v>10</v>
      </c>
      <c r="I8" s="280">
        <v>0</v>
      </c>
      <c r="J8" s="95">
        <f>I8-H8</f>
        <v>-10</v>
      </c>
      <c r="K8" s="18" t="s">
        <v>137</v>
      </c>
      <c r="L8" s="17"/>
      <c r="M8" s="17"/>
      <c r="N8" s="95">
        <f>M8-L8</f>
        <v>0</v>
      </c>
      <c r="O8" s="17"/>
    </row>
    <row r="9" spans="1:15" ht="16.5" customHeight="1" x14ac:dyDescent="0.25">
      <c r="A9" s="124" t="s">
        <v>15</v>
      </c>
      <c r="B9" s="93" t="s">
        <v>19</v>
      </c>
      <c r="C9" s="94" t="s">
        <v>20</v>
      </c>
      <c r="D9" s="17">
        <v>280</v>
      </c>
      <c r="E9" s="17">
        <v>348</v>
      </c>
      <c r="F9" s="95">
        <v>68</v>
      </c>
      <c r="G9" s="17"/>
      <c r="H9" s="17">
        <v>280</v>
      </c>
      <c r="I9" s="280">
        <f>(86+88)*2</f>
        <v>348</v>
      </c>
      <c r="J9" s="95">
        <f t="shared" ref="J9:J11" si="1">I9-H9</f>
        <v>68</v>
      </c>
      <c r="K9" s="18"/>
      <c r="L9" s="17"/>
      <c r="M9" s="17"/>
      <c r="N9" s="95">
        <f t="shared" ref="N9:N11" si="2">M9-L9</f>
        <v>0</v>
      </c>
      <c r="O9" s="17"/>
    </row>
    <row r="10" spans="1:15" ht="63" x14ac:dyDescent="0.25">
      <c r="A10" s="124" t="s">
        <v>24</v>
      </c>
      <c r="B10" s="96" t="s">
        <v>39</v>
      </c>
      <c r="C10" s="95" t="s">
        <v>4</v>
      </c>
      <c r="D10" s="97">
        <v>10</v>
      </c>
      <c r="E10" s="97">
        <v>9.2261904761904763</v>
      </c>
      <c r="F10" s="97">
        <v>-0.77380952380952372</v>
      </c>
      <c r="G10" s="259" t="s">
        <v>125</v>
      </c>
      <c r="H10" s="97">
        <v>10</v>
      </c>
      <c r="I10" s="281">
        <f>I11/I12*100</f>
        <v>22.636103151862464</v>
      </c>
      <c r="J10" s="97">
        <f t="shared" si="1"/>
        <v>12.636103151862464</v>
      </c>
      <c r="K10" s="259" t="s">
        <v>125</v>
      </c>
      <c r="L10" s="97" t="e">
        <f>L11/L12*100</f>
        <v>#DIV/0!</v>
      </c>
      <c r="M10" s="97" t="e">
        <f>M11/M12*100</f>
        <v>#DIV/0!</v>
      </c>
      <c r="N10" s="97" t="e">
        <f t="shared" si="2"/>
        <v>#DIV/0!</v>
      </c>
      <c r="O10" s="259"/>
    </row>
    <row r="11" spans="1:15" ht="37.5" customHeight="1" x14ac:dyDescent="0.25">
      <c r="A11" s="124" t="s">
        <v>16</v>
      </c>
      <c r="B11" s="93" t="s">
        <v>44</v>
      </c>
      <c r="C11" s="94" t="s">
        <v>20</v>
      </c>
      <c r="D11" s="17">
        <v>250</v>
      </c>
      <c r="E11" s="17">
        <v>31</v>
      </c>
      <c r="F11" s="95">
        <v>-219</v>
      </c>
      <c r="G11" s="260"/>
      <c r="H11" s="17">
        <v>250</v>
      </c>
      <c r="I11" s="280">
        <v>79</v>
      </c>
      <c r="J11" s="95">
        <f t="shared" si="1"/>
        <v>-171</v>
      </c>
      <c r="K11" s="260"/>
      <c r="L11" s="17"/>
      <c r="M11" s="17"/>
      <c r="N11" s="95">
        <f t="shared" si="2"/>
        <v>0</v>
      </c>
      <c r="O11" s="260"/>
    </row>
    <row r="12" spans="1:15" ht="96" customHeight="1" x14ac:dyDescent="0.25">
      <c r="A12" s="125" t="s">
        <v>22</v>
      </c>
      <c r="B12" s="100" t="s">
        <v>19</v>
      </c>
      <c r="C12" s="116" t="s">
        <v>20</v>
      </c>
      <c r="D12" s="117">
        <v>2500</v>
      </c>
      <c r="E12" s="117">
        <v>336</v>
      </c>
      <c r="F12" s="101">
        <v>-2164</v>
      </c>
      <c r="G12" s="131" t="s">
        <v>126</v>
      </c>
      <c r="H12" s="117">
        <v>2500</v>
      </c>
      <c r="I12" s="282">
        <v>349</v>
      </c>
      <c r="J12" s="101">
        <f>I12-H12</f>
        <v>-2151</v>
      </c>
      <c r="K12" s="120" t="s">
        <v>126</v>
      </c>
      <c r="L12" s="117"/>
      <c r="M12" s="117"/>
      <c r="N12" s="101">
        <f>M12-L12</f>
        <v>0</v>
      </c>
      <c r="O12" s="131"/>
    </row>
    <row r="13" spans="1:15" ht="18.75" customHeight="1" x14ac:dyDescent="0.25">
      <c r="A13" s="119" t="s">
        <v>25</v>
      </c>
      <c r="B13" s="276" t="s">
        <v>18</v>
      </c>
      <c r="C13" s="277"/>
      <c r="D13" s="277"/>
      <c r="E13" s="277"/>
      <c r="F13" s="277"/>
      <c r="G13" s="277"/>
      <c r="H13" s="277"/>
      <c r="I13" s="277"/>
      <c r="J13" s="277"/>
      <c r="K13" s="278"/>
      <c r="L13" s="118"/>
      <c r="M13" s="122"/>
      <c r="N13" s="118"/>
      <c r="O13" s="132"/>
    </row>
    <row r="14" spans="1:15" ht="31.5" x14ac:dyDescent="0.25">
      <c r="A14" s="126" t="s">
        <v>23</v>
      </c>
      <c r="B14" s="134" t="s">
        <v>116</v>
      </c>
      <c r="C14" s="135" t="s">
        <v>17</v>
      </c>
      <c r="D14" s="65">
        <v>0</v>
      </c>
      <c r="E14" s="65">
        <v>0</v>
      </c>
      <c r="F14" s="155">
        <v>0</v>
      </c>
      <c r="G14" s="65"/>
      <c r="H14" s="208">
        <f>H15/H16</f>
        <v>0</v>
      </c>
      <c r="I14" s="283">
        <f>I15/I16</f>
        <v>0</v>
      </c>
      <c r="J14" s="213">
        <f>I14-H14</f>
        <v>0</v>
      </c>
      <c r="K14" s="208"/>
      <c r="L14" s="208" t="e">
        <f>L15/L16</f>
        <v>#DIV/0!</v>
      </c>
      <c r="M14" s="208" t="e">
        <f>M15/M16</f>
        <v>#DIV/0!</v>
      </c>
      <c r="N14" s="213" t="e">
        <f>M14-L14</f>
        <v>#DIV/0!</v>
      </c>
      <c r="O14" s="65"/>
    </row>
    <row r="15" spans="1:15" ht="114.75" customHeight="1" x14ac:dyDescent="0.25">
      <c r="A15" s="124" t="s">
        <v>14</v>
      </c>
      <c r="B15" s="93" t="s">
        <v>117</v>
      </c>
      <c r="C15" s="94" t="s">
        <v>20</v>
      </c>
      <c r="D15" s="17">
        <v>0</v>
      </c>
      <c r="E15" s="17">
        <v>0</v>
      </c>
      <c r="F15" s="95">
        <v>0</v>
      </c>
      <c r="G15" s="17"/>
      <c r="H15" s="18">
        <v>0</v>
      </c>
      <c r="I15" s="284">
        <v>0</v>
      </c>
      <c r="J15" s="95">
        <f>I15-H15</f>
        <v>0</v>
      </c>
      <c r="K15" s="18"/>
      <c r="L15" s="18">
        <v>0</v>
      </c>
      <c r="M15" s="18">
        <v>0</v>
      </c>
      <c r="N15" s="95">
        <f>M15-L15</f>
        <v>0</v>
      </c>
      <c r="O15" s="17"/>
    </row>
    <row r="16" spans="1:15" ht="32.25" customHeight="1" x14ac:dyDescent="0.25">
      <c r="A16" s="127" t="s">
        <v>15</v>
      </c>
      <c r="B16" s="136" t="s">
        <v>26</v>
      </c>
      <c r="C16" s="137" t="s">
        <v>27</v>
      </c>
      <c r="D16" s="67">
        <v>21.721</v>
      </c>
      <c r="E16" s="98">
        <v>21.402999999999999</v>
      </c>
      <c r="F16" s="98">
        <v>-0.31800000000000139</v>
      </c>
      <c r="G16" s="133" t="s">
        <v>130</v>
      </c>
      <c r="H16" s="66">
        <v>21.721</v>
      </c>
      <c r="I16" s="285">
        <v>21.402999999999999</v>
      </c>
      <c r="J16" s="98">
        <f t="shared" ref="J16" si="3">I16-H16</f>
        <v>-0.31800000000000139</v>
      </c>
      <c r="K16" s="98" t="s">
        <v>138</v>
      </c>
      <c r="L16" s="66"/>
      <c r="M16" s="98"/>
      <c r="N16" s="98">
        <f t="shared" ref="N16" si="4">M16-L16</f>
        <v>0</v>
      </c>
      <c r="O16" s="212"/>
    </row>
    <row r="17" spans="1:15" ht="18" customHeight="1" x14ac:dyDescent="0.25">
      <c r="A17" s="63" t="s">
        <v>28</v>
      </c>
      <c r="B17" s="273" t="s">
        <v>40</v>
      </c>
      <c r="C17" s="274"/>
      <c r="D17" s="274"/>
      <c r="E17" s="274"/>
      <c r="F17" s="274"/>
      <c r="G17" s="274"/>
      <c r="H17" s="274"/>
      <c r="I17" s="274"/>
      <c r="J17" s="274"/>
      <c r="K17" s="275"/>
      <c r="L17" s="68"/>
      <c r="M17" s="68"/>
      <c r="N17" s="68"/>
      <c r="O17" s="214"/>
    </row>
    <row r="18" spans="1:15" ht="15.75" x14ac:dyDescent="0.25">
      <c r="A18" s="64" t="s">
        <v>23</v>
      </c>
      <c r="B18" s="134" t="s">
        <v>41</v>
      </c>
      <c r="C18" s="135" t="s">
        <v>42</v>
      </c>
      <c r="D18" s="128">
        <v>5.3721999999999999E-2</v>
      </c>
      <c r="E18" s="128">
        <v>6.9213893999999984E-2</v>
      </c>
      <c r="F18" s="99">
        <v>1.5491893999999985E-2</v>
      </c>
      <c r="G18" s="99"/>
      <c r="H18" s="128">
        <f>H19/H20</f>
        <v>5.3770656800000004E-2</v>
      </c>
      <c r="I18" s="286">
        <f>I19/I20</f>
        <v>6.5879541300000011E-2</v>
      </c>
      <c r="J18" s="99">
        <f>I18-H18</f>
        <v>1.2108884500000007E-2</v>
      </c>
      <c r="K18" s="99"/>
      <c r="L18" s="128" t="e">
        <f>L19/L20</f>
        <v>#DIV/0!</v>
      </c>
      <c r="M18" s="128" t="e">
        <f>M19/M20</f>
        <v>#DIV/0!</v>
      </c>
      <c r="N18" s="99" t="e">
        <f>M18-L18</f>
        <v>#DIV/0!</v>
      </c>
      <c r="O18" s="211"/>
    </row>
    <row r="19" spans="1:15" ht="18" customHeight="1" x14ac:dyDescent="0.25">
      <c r="A19" s="8" t="s">
        <v>14</v>
      </c>
      <c r="B19" s="93" t="s">
        <v>45</v>
      </c>
      <c r="C19" s="95" t="s">
        <v>46</v>
      </c>
      <c r="D19" s="129">
        <v>18.36</v>
      </c>
      <c r="E19" s="129">
        <v>19.383294120879128</v>
      </c>
      <c r="F19" s="99">
        <v>1.0232941208791289</v>
      </c>
      <c r="G19" s="19"/>
      <c r="H19" s="209">
        <v>17.40626686209459</v>
      </c>
      <c r="I19" s="287">
        <v>18.233681380563343</v>
      </c>
      <c r="J19" s="99">
        <f>I19-H19</f>
        <v>0.82741451846875336</v>
      </c>
      <c r="K19" s="215"/>
      <c r="L19" s="209"/>
      <c r="M19" s="209"/>
      <c r="N19" s="99">
        <f>M19-L19</f>
        <v>0</v>
      </c>
      <c r="O19" s="19"/>
    </row>
    <row r="20" spans="1:15" ht="15.75" x14ac:dyDescent="0.25">
      <c r="A20" s="16" t="s">
        <v>15</v>
      </c>
      <c r="B20" s="100" t="s">
        <v>47</v>
      </c>
      <c r="C20" s="101" t="s">
        <v>30</v>
      </c>
      <c r="D20" s="138">
        <v>341.74900000000002</v>
      </c>
      <c r="E20" s="138">
        <v>280.04917799999998</v>
      </c>
      <c r="F20" s="102">
        <v>-61.69982200000004</v>
      </c>
      <c r="G20" s="139" t="s">
        <v>129</v>
      </c>
      <c r="H20" s="210">
        <v>323.71311600000001</v>
      </c>
      <c r="I20" s="288">
        <v>276.77304699999996</v>
      </c>
      <c r="J20" s="102">
        <f>I20-H20</f>
        <v>-46.940069000000051</v>
      </c>
      <c r="K20" s="216" t="s">
        <v>129</v>
      </c>
      <c r="L20" s="210"/>
      <c r="M20" s="210">
        <f>'раздел 2'!O8/1000</f>
        <v>0</v>
      </c>
      <c r="N20" s="102">
        <f>M20-L20</f>
        <v>0</v>
      </c>
      <c r="O20" s="139"/>
    </row>
  </sheetData>
  <mergeCells count="22">
    <mergeCell ref="B17:K17"/>
    <mergeCell ref="B13:K13"/>
    <mergeCell ref="A1:D1"/>
    <mergeCell ref="A2:A4"/>
    <mergeCell ref="D2:G2"/>
    <mergeCell ref="F3:F4"/>
    <mergeCell ref="G3:G4"/>
    <mergeCell ref="D3:E3"/>
    <mergeCell ref="B2:B4"/>
    <mergeCell ref="C2:C4"/>
    <mergeCell ref="H2:K2"/>
    <mergeCell ref="H3:I3"/>
    <mergeCell ref="J3:J4"/>
    <mergeCell ref="K3:K4"/>
    <mergeCell ref="K10:K11"/>
    <mergeCell ref="B6:K6"/>
    <mergeCell ref="G10:G11"/>
    <mergeCell ref="L2:O2"/>
    <mergeCell ref="L3:M3"/>
    <mergeCell ref="N3:N4"/>
    <mergeCell ref="O3:O4"/>
    <mergeCell ref="O10:O11"/>
  </mergeCells>
  <phoneticPr fontId="14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'раздел 2'!Область_печати</vt:lpstr>
      <vt:lpstr>'раздел 4'!Область_печати</vt:lpstr>
      <vt:lpstr>'раздел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Сударинена Ольга Сергеевна</cp:lastModifiedBy>
  <cp:lastPrinted>2025-06-24T23:21:34Z</cp:lastPrinted>
  <dcterms:created xsi:type="dcterms:W3CDTF">1996-10-08T23:32:33Z</dcterms:created>
  <dcterms:modified xsi:type="dcterms:W3CDTF">2026-06-04T22:51:06Z</dcterms:modified>
</cp:coreProperties>
</file>