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5" yWindow="315" windowWidth="14670" windowHeight="11490" tabRatio="830" activeTab="4"/>
  </bookViews>
  <sheets>
    <sheet name="раздел 1" sheetId="33" r:id="rId1"/>
    <sheet name="раздел 2" sheetId="40" r:id="rId2"/>
    <sheet name="раздел 3" sheetId="31" r:id="rId3"/>
    <sheet name="раздел 4" sheetId="41" r:id="rId4"/>
    <sheet name="раздел 5" sheetId="35" r:id="rId5"/>
  </sheets>
  <definedNames>
    <definedName name="_xlnm.Print_Titles" localSheetId="1">'раздел 2'!$A:$C</definedName>
    <definedName name="_xlnm.Print_Area" localSheetId="1">'раздел 2'!$A$1:$AQ$37</definedName>
  </definedNames>
  <calcPr calcId="145621"/>
</workbook>
</file>

<file path=xl/calcChain.xml><?xml version="1.0" encoding="utf-8"?>
<calcChain xmlns="http://schemas.openxmlformats.org/spreadsheetml/2006/main">
  <c r="J18" i="35" l="1"/>
  <c r="J17" i="35"/>
  <c r="J16" i="35"/>
  <c r="F18" i="35"/>
  <c r="F17" i="35"/>
  <c r="F16" i="35"/>
  <c r="J14" i="35"/>
  <c r="J13" i="35"/>
  <c r="J12" i="35"/>
  <c r="F14" i="35"/>
  <c r="F13" i="35"/>
  <c r="F12" i="35"/>
  <c r="J8" i="35"/>
  <c r="F8" i="35"/>
  <c r="J10" i="35" l="1"/>
  <c r="J9" i="35"/>
  <c r="F9" i="35"/>
  <c r="F10" i="35"/>
  <c r="E8" i="35" l="1"/>
  <c r="I14" i="35" l="1"/>
  <c r="E14" i="35"/>
  <c r="I16" i="35" l="1"/>
  <c r="E16" i="35"/>
  <c r="D15" i="40"/>
  <c r="Z36" i="40" l="1"/>
  <c r="AA34" i="40"/>
  <c r="Y33" i="40"/>
  <c r="Z27" i="40"/>
  <c r="Y27" i="40"/>
  <c r="AA22" i="40" l="1"/>
  <c r="AA25" i="40"/>
  <c r="Y36" i="40"/>
  <c r="AA31" i="40"/>
  <c r="Z33" i="40"/>
  <c r="G22" i="40"/>
  <c r="F15" i="40"/>
  <c r="E15" i="40"/>
  <c r="G16" i="40" l="1"/>
  <c r="G15" i="40" l="1"/>
  <c r="F32" i="40"/>
  <c r="F36" i="40"/>
  <c r="E36" i="40"/>
  <c r="E33" i="40"/>
  <c r="F8" i="40"/>
  <c r="G13" i="40"/>
  <c r="E21" i="40"/>
  <c r="F21" i="40"/>
  <c r="G21" i="40"/>
  <c r="E24" i="40"/>
  <c r="E27" i="40" l="1"/>
  <c r="E8" i="40"/>
  <c r="F14" i="40"/>
  <c r="F20" i="40" s="1"/>
  <c r="F18" i="40" s="1"/>
  <c r="G25" i="40"/>
  <c r="G31" i="40"/>
  <c r="F27" i="40"/>
  <c r="F33" i="40"/>
  <c r="G34" i="40"/>
  <c r="F24" i="40"/>
  <c r="E10" i="40"/>
  <c r="F10" i="40"/>
  <c r="F23" i="40" l="1"/>
  <c r="G24" i="40"/>
  <c r="G8" i="40"/>
  <c r="E14" i="40"/>
  <c r="E20" i="40" s="1"/>
  <c r="G14" i="40"/>
  <c r="G20" i="40" s="1"/>
  <c r="E18" i="40"/>
  <c r="E23" i="40"/>
  <c r="G18" i="40" l="1"/>
  <c r="G10" i="40"/>
  <c r="G23" i="40"/>
  <c r="H12" i="35" l="1"/>
  <c r="D12" i="35"/>
  <c r="H8" i="35"/>
  <c r="D8" i="35"/>
  <c r="B6" i="35"/>
  <c r="C6" i="35" s="1"/>
  <c r="D6" i="35" s="1"/>
  <c r="D7" i="40" l="1"/>
  <c r="AQ36" i="40"/>
  <c r="AQ35" i="40"/>
  <c r="AQ34" i="40"/>
  <c r="AP34" i="40"/>
  <c r="AO34" i="40"/>
  <c r="AN34" i="40"/>
  <c r="AQ33" i="40"/>
  <c r="AQ32" i="40"/>
  <c r="AQ31" i="40"/>
  <c r="AP31" i="40"/>
  <c r="AO31" i="40"/>
  <c r="AN31" i="40"/>
  <c r="AN8" i="40" s="1"/>
  <c r="AQ27" i="40"/>
  <c r="AQ26" i="40"/>
  <c r="AQ25" i="40" s="1"/>
  <c r="AQ24" i="40" s="1"/>
  <c r="AP25" i="40"/>
  <c r="AP8" i="40" s="1"/>
  <c r="AO25" i="40"/>
  <c r="AO24" i="40" s="1"/>
  <c r="AN25" i="40"/>
  <c r="AN24" i="40"/>
  <c r="AQ22" i="40"/>
  <c r="AP21" i="40"/>
  <c r="AO21" i="40"/>
  <c r="AN21" i="40"/>
  <c r="AQ13" i="40"/>
  <c r="AM36" i="40"/>
  <c r="AM35" i="40"/>
  <c r="AM34" i="40"/>
  <c r="AL34" i="40"/>
  <c r="AK34" i="40"/>
  <c r="AJ34" i="40"/>
  <c r="AM33" i="40"/>
  <c r="AM32" i="40"/>
  <c r="AM31" i="40" s="1"/>
  <c r="AL31" i="40"/>
  <c r="AK31" i="40"/>
  <c r="AJ31" i="40"/>
  <c r="AM27" i="40"/>
  <c r="AM26" i="40"/>
  <c r="AM25" i="40" s="1"/>
  <c r="AM24" i="40" s="1"/>
  <c r="AL25" i="40"/>
  <c r="AK25" i="40"/>
  <c r="AJ25" i="40"/>
  <c r="AK24" i="40"/>
  <c r="AJ24" i="40"/>
  <c r="AM22" i="40"/>
  <c r="AM21" i="40"/>
  <c r="AL21" i="40"/>
  <c r="AK21" i="40"/>
  <c r="AJ21" i="40"/>
  <c r="AM13" i="40"/>
  <c r="AI36" i="40"/>
  <c r="AI35" i="40"/>
  <c r="AI34" i="40"/>
  <c r="AH34" i="40"/>
  <c r="AG34" i="40"/>
  <c r="AF34" i="40"/>
  <c r="AI33" i="40"/>
  <c r="AI32" i="40"/>
  <c r="AH31" i="40"/>
  <c r="AG31" i="40"/>
  <c r="AG8" i="40" s="1"/>
  <c r="AF31" i="40"/>
  <c r="AF8" i="40" s="1"/>
  <c r="AI27" i="40"/>
  <c r="AI26" i="40"/>
  <c r="AI25" i="40"/>
  <c r="AI24" i="40" s="1"/>
  <c r="AH25" i="40"/>
  <c r="AG25" i="40"/>
  <c r="AF25" i="40"/>
  <c r="AG24" i="40"/>
  <c r="AF24" i="40"/>
  <c r="AI22" i="40"/>
  <c r="AI21" i="40" s="1"/>
  <c r="AH21" i="40"/>
  <c r="AG21" i="40"/>
  <c r="AF21" i="40"/>
  <c r="AI13" i="40"/>
  <c r="AE36" i="40"/>
  <c r="AA36" i="40"/>
  <c r="AE35" i="40"/>
  <c r="AE34" i="40" s="1"/>
  <c r="AA35" i="40"/>
  <c r="AD34" i="40"/>
  <c r="AD8" i="40" s="1"/>
  <c r="AD14" i="40" s="1"/>
  <c r="AD20" i="40" s="1"/>
  <c r="AC34" i="40"/>
  <c r="AB34" i="40"/>
  <c r="X34" i="40"/>
  <c r="AE33" i="40"/>
  <c r="AA33" i="40"/>
  <c r="AE32" i="40"/>
  <c r="AA32" i="40"/>
  <c r="AE31" i="40"/>
  <c r="AD31" i="40"/>
  <c r="AC31" i="40"/>
  <c r="AB31" i="40"/>
  <c r="X31" i="40"/>
  <c r="AE27" i="40"/>
  <c r="AA27" i="40"/>
  <c r="AE26" i="40"/>
  <c r="AE25" i="40" s="1"/>
  <c r="AA26" i="40"/>
  <c r="AD25" i="40"/>
  <c r="AC25" i="40"/>
  <c r="AB25" i="40"/>
  <c r="AB24" i="40" s="1"/>
  <c r="Y8" i="40"/>
  <c r="X25" i="40"/>
  <c r="X24" i="40" s="1"/>
  <c r="AD24" i="40"/>
  <c r="AC24" i="40"/>
  <c r="Z24" i="40"/>
  <c r="Y24" i="40"/>
  <c r="AE22" i="40"/>
  <c r="AE21" i="40" s="1"/>
  <c r="AD21" i="40"/>
  <c r="AC21" i="40"/>
  <c r="AB21" i="40"/>
  <c r="AA21" i="40"/>
  <c r="Z21" i="40"/>
  <c r="Y21" i="40"/>
  <c r="X21" i="40"/>
  <c r="AE13" i="40"/>
  <c r="AA13" i="40"/>
  <c r="AC8" i="40"/>
  <c r="AC14" i="40" s="1"/>
  <c r="AC20" i="40" s="1"/>
  <c r="W36" i="40"/>
  <c r="W35" i="40"/>
  <c r="W34" i="40" s="1"/>
  <c r="V34" i="40"/>
  <c r="U34" i="40"/>
  <c r="T34" i="40"/>
  <c r="W33" i="40"/>
  <c r="W32" i="40"/>
  <c r="W31" i="40"/>
  <c r="V31" i="40"/>
  <c r="U31" i="40"/>
  <c r="T31" i="40"/>
  <c r="W27" i="40"/>
  <c r="W26" i="40"/>
  <c r="W25" i="40" s="1"/>
  <c r="W24" i="40" s="1"/>
  <c r="V25" i="40"/>
  <c r="V8" i="40" s="1"/>
  <c r="U25" i="40"/>
  <c r="T25" i="40"/>
  <c r="U24" i="40"/>
  <c r="T24" i="40"/>
  <c r="W22" i="40"/>
  <c r="V21" i="40"/>
  <c r="U21" i="40"/>
  <c r="T21" i="40"/>
  <c r="W13" i="40"/>
  <c r="S36" i="40"/>
  <c r="S35" i="40"/>
  <c r="S34" i="40" s="1"/>
  <c r="R34" i="40"/>
  <c r="Q34" i="40"/>
  <c r="P34" i="40"/>
  <c r="S33" i="40"/>
  <c r="S32" i="40"/>
  <c r="S31" i="40" s="1"/>
  <c r="R31" i="40"/>
  <c r="Q31" i="40"/>
  <c r="P31" i="40"/>
  <c r="S27" i="40"/>
  <c r="S26" i="40"/>
  <c r="S25" i="40" s="1"/>
  <c r="S24" i="40" s="1"/>
  <c r="R25" i="40"/>
  <c r="Q25" i="40"/>
  <c r="P25" i="40"/>
  <c r="Q24" i="40"/>
  <c r="P24" i="40"/>
  <c r="S22" i="40"/>
  <c r="S21" i="40"/>
  <c r="R21" i="40"/>
  <c r="Q21" i="40"/>
  <c r="P21" i="40"/>
  <c r="S13" i="40"/>
  <c r="O36" i="40"/>
  <c r="O35" i="40"/>
  <c r="O34" i="40"/>
  <c r="N34" i="40"/>
  <c r="M34" i="40"/>
  <c r="L34" i="40"/>
  <c r="O33" i="40"/>
  <c r="O32" i="40"/>
  <c r="O31" i="40" s="1"/>
  <c r="N31" i="40"/>
  <c r="M31" i="40"/>
  <c r="L31" i="40"/>
  <c r="O27" i="40"/>
  <c r="O26" i="40"/>
  <c r="O25" i="40"/>
  <c r="O24" i="40" s="1"/>
  <c r="N25" i="40"/>
  <c r="N8" i="40" s="1"/>
  <c r="M25" i="40"/>
  <c r="L25" i="40"/>
  <c r="M24" i="40"/>
  <c r="L24" i="40"/>
  <c r="O22" i="40"/>
  <c r="N21" i="40"/>
  <c r="M21" i="40"/>
  <c r="L21" i="40"/>
  <c r="O13" i="40"/>
  <c r="K36" i="40"/>
  <c r="K35" i="40"/>
  <c r="K34" i="40" s="1"/>
  <c r="J34" i="40"/>
  <c r="I34" i="40"/>
  <c r="H34" i="40"/>
  <c r="K33" i="40"/>
  <c r="K32" i="40"/>
  <c r="J31" i="40"/>
  <c r="I31" i="40"/>
  <c r="H31" i="40"/>
  <c r="K27" i="40"/>
  <c r="K26" i="40"/>
  <c r="K25" i="40"/>
  <c r="K24" i="40" s="1"/>
  <c r="J25" i="40"/>
  <c r="I25" i="40"/>
  <c r="H25" i="40"/>
  <c r="H24" i="40" s="1"/>
  <c r="I24" i="40"/>
  <c r="K22" i="40"/>
  <c r="K21" i="40"/>
  <c r="J21" i="40"/>
  <c r="I21" i="40"/>
  <c r="H21" i="40"/>
  <c r="K13" i="40"/>
  <c r="G36" i="40"/>
  <c r="G35" i="40"/>
  <c r="D34" i="40"/>
  <c r="G33" i="40"/>
  <c r="G32" i="40"/>
  <c r="D31" i="40"/>
  <c r="G27" i="40"/>
  <c r="G26" i="40"/>
  <c r="D25" i="40"/>
  <c r="D24" i="40"/>
  <c r="D21" i="40"/>
  <c r="B7" i="40"/>
  <c r="C7" i="40" s="1"/>
  <c r="Z8" i="40" l="1"/>
  <c r="T8" i="40"/>
  <c r="T14" i="40" s="1"/>
  <c r="T20" i="40" s="1"/>
  <c r="AI31" i="40"/>
  <c r="L8" i="40"/>
  <c r="U8" i="40"/>
  <c r="AL8" i="40"/>
  <c r="M8" i="40"/>
  <c r="M14" i="40" s="1"/>
  <c r="M20" i="40" s="1"/>
  <c r="AK8" i="40"/>
  <c r="AO8" i="40"/>
  <c r="AO10" i="40" s="1"/>
  <c r="AJ8" i="40"/>
  <c r="AJ14" i="40" s="1"/>
  <c r="AJ20" i="40" s="1"/>
  <c r="AM8" i="40"/>
  <c r="K31" i="40"/>
  <c r="K8" i="40" s="1"/>
  <c r="D8" i="40"/>
  <c r="AH8" i="40"/>
  <c r="AH10" i="40" s="1"/>
  <c r="AP14" i="40"/>
  <c r="AP20" i="40" s="1"/>
  <c r="AP10" i="40"/>
  <c r="AN14" i="40"/>
  <c r="AN20" i="40" s="1"/>
  <c r="AN10" i="40"/>
  <c r="AQ8" i="40"/>
  <c r="AQ21" i="40"/>
  <c r="AP24" i="40"/>
  <c r="AL14" i="40"/>
  <c r="AL20" i="40" s="1"/>
  <c r="AL10" i="40"/>
  <c r="AK14" i="40"/>
  <c r="AK20" i="40" s="1"/>
  <c r="AK10" i="40"/>
  <c r="AM14" i="40"/>
  <c r="AM20" i="40" s="1"/>
  <c r="AM10" i="40"/>
  <c r="AL24" i="40"/>
  <c r="AF10" i="40"/>
  <c r="AF14" i="40"/>
  <c r="AF20" i="40" s="1"/>
  <c r="AG10" i="40"/>
  <c r="AG14" i="40"/>
  <c r="AG20" i="40" s="1"/>
  <c r="AI8" i="40"/>
  <c r="AH24" i="40"/>
  <c r="AB8" i="40"/>
  <c r="AB14" i="40" s="1"/>
  <c r="AB20" i="40" s="1"/>
  <c r="AB23" i="40" s="1"/>
  <c r="X8" i="40"/>
  <c r="AD23" i="40"/>
  <c r="AD18" i="40"/>
  <c r="X10" i="40"/>
  <c r="X14" i="40"/>
  <c r="X20" i="40" s="1"/>
  <c r="AA8" i="40"/>
  <c r="AA24" i="40"/>
  <c r="Z10" i="40"/>
  <c r="AC18" i="40"/>
  <c r="AC23" i="40"/>
  <c r="Y14" i="40"/>
  <c r="Y20" i="40" s="1"/>
  <c r="Y10" i="40"/>
  <c r="AE24" i="40"/>
  <c r="AE8" i="40"/>
  <c r="AD10" i="40"/>
  <c r="AC10" i="40"/>
  <c r="H8" i="40"/>
  <c r="I8" i="40"/>
  <c r="I10" i="40" s="1"/>
  <c r="J8" i="40"/>
  <c r="J14" i="40" s="1"/>
  <c r="J20" i="40" s="1"/>
  <c r="P8" i="40"/>
  <c r="Q8" i="40"/>
  <c r="W8" i="40"/>
  <c r="W14" i="40" s="1"/>
  <c r="W20" i="40" s="1"/>
  <c r="R8" i="40"/>
  <c r="R10" i="40" s="1"/>
  <c r="V10" i="40"/>
  <c r="V14" i="40"/>
  <c r="V20" i="40" s="1"/>
  <c r="U14" i="40"/>
  <c r="U20" i="40" s="1"/>
  <c r="U10" i="40"/>
  <c r="V24" i="40"/>
  <c r="W21" i="40"/>
  <c r="S8" i="40"/>
  <c r="Q14" i="40"/>
  <c r="Q20" i="40" s="1"/>
  <c r="Q10" i="40"/>
  <c r="P14" i="40"/>
  <c r="P20" i="40" s="1"/>
  <c r="P10" i="40"/>
  <c r="R24" i="40"/>
  <c r="N14" i="40"/>
  <c r="N20" i="40" s="1"/>
  <c r="N10" i="40"/>
  <c r="L14" i="40"/>
  <c r="L20" i="40" s="1"/>
  <c r="L10" i="40"/>
  <c r="O8" i="40"/>
  <c r="O21" i="40"/>
  <c r="N24" i="40"/>
  <c r="H10" i="40"/>
  <c r="H14" i="40"/>
  <c r="H20" i="40" s="1"/>
  <c r="J24" i="40"/>
  <c r="Z14" i="40" l="1"/>
  <c r="Z20" i="40" s="1"/>
  <c r="Z18" i="40" s="1"/>
  <c r="D10" i="40"/>
  <c r="K14" i="40"/>
  <c r="K20" i="40" s="1"/>
  <c r="K10" i="40"/>
  <c r="M10" i="40"/>
  <c r="T10" i="40"/>
  <c r="AJ10" i="40"/>
  <c r="D14" i="40"/>
  <c r="D20" i="40" s="1"/>
  <c r="D18" i="40" s="1"/>
  <c r="I14" i="40"/>
  <c r="I20" i="40" s="1"/>
  <c r="I18" i="40" s="1"/>
  <c r="J10" i="40"/>
  <c r="AH14" i="40"/>
  <c r="AH20" i="40" s="1"/>
  <c r="AO14" i="40"/>
  <c r="AO20" i="40" s="1"/>
  <c r="AQ14" i="40"/>
  <c r="AQ20" i="40" s="1"/>
  <c r="AQ10" i="40"/>
  <c r="AO18" i="40"/>
  <c r="AO23" i="40"/>
  <c r="AN23" i="40"/>
  <c r="AN18" i="40"/>
  <c r="AP18" i="40"/>
  <c r="AP23" i="40"/>
  <c r="AL23" i="40"/>
  <c r="AL18" i="40"/>
  <c r="AK23" i="40"/>
  <c r="AK18" i="40"/>
  <c r="AM18" i="40"/>
  <c r="AM23" i="40"/>
  <c r="AJ23" i="40"/>
  <c r="AJ18" i="40"/>
  <c r="AI10" i="40"/>
  <c r="AI14" i="40"/>
  <c r="AI20" i="40" s="1"/>
  <c r="AH18" i="40"/>
  <c r="AH23" i="40"/>
  <c r="AG18" i="40"/>
  <c r="AG23" i="40"/>
  <c r="AF18" i="40"/>
  <c r="AF23" i="40"/>
  <c r="AB18" i="40"/>
  <c r="AB10" i="40"/>
  <c r="Y23" i="40"/>
  <c r="Y18" i="40"/>
  <c r="AE10" i="40"/>
  <c r="AE14" i="40"/>
  <c r="AE20" i="40" s="1"/>
  <c r="AA10" i="40"/>
  <c r="AA14" i="40"/>
  <c r="AA20" i="40" s="1"/>
  <c r="X23" i="40"/>
  <c r="X18" i="40"/>
  <c r="R14" i="40"/>
  <c r="R20" i="40" s="1"/>
  <c r="W10" i="40"/>
  <c r="U18" i="40"/>
  <c r="U23" i="40"/>
  <c r="W18" i="40"/>
  <c r="W23" i="40"/>
  <c r="T18" i="40"/>
  <c r="T23" i="40"/>
  <c r="V18" i="40"/>
  <c r="V23" i="40"/>
  <c r="S10" i="40"/>
  <c r="S14" i="40"/>
  <c r="S20" i="40" s="1"/>
  <c r="Q23" i="40"/>
  <c r="Q18" i="40"/>
  <c r="R23" i="40"/>
  <c r="R18" i="40"/>
  <c r="P23" i="40"/>
  <c r="P18" i="40"/>
  <c r="L18" i="40"/>
  <c r="L23" i="40"/>
  <c r="O14" i="40"/>
  <c r="O20" i="40" s="1"/>
  <c r="O10" i="40"/>
  <c r="M23" i="40"/>
  <c r="M18" i="40"/>
  <c r="N18" i="40"/>
  <c r="N23" i="40"/>
  <c r="K18" i="40"/>
  <c r="K23" i="40"/>
  <c r="H23" i="40"/>
  <c r="H18" i="40"/>
  <c r="J18" i="40"/>
  <c r="J23" i="40"/>
  <c r="Z23" i="40" l="1"/>
  <c r="AA23" i="40"/>
  <c r="D23" i="40"/>
  <c r="I23" i="40"/>
  <c r="AQ18" i="40"/>
  <c r="AQ23" i="40"/>
  <c r="AI23" i="40"/>
  <c r="AI18" i="40"/>
  <c r="AA18" i="40"/>
  <c r="AE23" i="40"/>
  <c r="AE18" i="40"/>
  <c r="S23" i="40"/>
  <c r="S18" i="40"/>
  <c r="O18" i="40"/>
  <c r="O23" i="40"/>
</calcChain>
</file>

<file path=xl/sharedStrings.xml><?xml version="1.0" encoding="utf-8"?>
<sst xmlns="http://schemas.openxmlformats.org/spreadsheetml/2006/main" count="295" uniqueCount="127">
  <si>
    <t>прочим потребителям</t>
  </si>
  <si>
    <t>Наименование показателя</t>
  </si>
  <si>
    <t>тыс. руб.</t>
  </si>
  <si>
    <t>%</t>
  </si>
  <si>
    <t>1.</t>
  </si>
  <si>
    <t>2.</t>
  </si>
  <si>
    <t>3.</t>
  </si>
  <si>
    <t>Участок Угольные Копи</t>
  </si>
  <si>
    <t>Участок Беринговский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</si>
  <si>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</si>
  <si>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</si>
  <si>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</si>
  <si>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</si>
  <si>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</si>
  <si>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Единица измерения</t>
  </si>
  <si>
    <t>Показатели качества воды</t>
  </si>
  <si>
    <t>1.1</t>
  </si>
  <si>
    <t>1.2</t>
  </si>
  <si>
    <t>Показатели надежности и бесперебойности водоснабжения</t>
  </si>
  <si>
    <t>ед./км</t>
  </si>
  <si>
    <t>1</t>
  </si>
  <si>
    <t>ед.</t>
  </si>
  <si>
    <t>общее количество отобранных проб</t>
  </si>
  <si>
    <t>протяженность водопроводной сети</t>
  </si>
  <si>
    <t>км</t>
  </si>
  <si>
    <t>I</t>
  </si>
  <si>
    <t>II</t>
  </si>
  <si>
    <t>III</t>
  </si>
  <si>
    <t>Значение показателя</t>
  </si>
  <si>
    <t>тыс.куб.м</t>
  </si>
  <si>
    <t xml:space="preserve">Наименование показателей   </t>
  </si>
  <si>
    <t>Единицы измерения</t>
  </si>
  <si>
    <t>Показатели производственной деятельности</t>
  </si>
  <si>
    <t>куб.м</t>
  </si>
  <si>
    <t>* План мероприятий по ремонту объектов централизованной системы горячего водоснабжения организацией не представлен</t>
  </si>
  <si>
    <t>* План мероприятий, направленных на улучшение качества горячей воды, организацией не представлен</t>
  </si>
  <si>
    <t>доля проб горячей воды в тепловой сети или в сети горячего водоснабжения, не соответствующих установленным требованиям (за исключением температуры), в общем объеме проб, отобранных по результатам производственного контроля качества горячей воды</t>
  </si>
  <si>
    <t>количество проб горячей воды, отобранных по результатам производственного контроля, не соответствующих установленным требованиям</t>
  </si>
  <si>
    <t>количество перерывов в подаче воды, зафиксированных в определенных  договором горячего водоснабжения или договором транспортировки  горячей воды местах исполнения обязательств организации, осуществляющей горячее водоснабжение по подаче  горячей воды, определенных в соответствии с указанными договорами, произошедших в результате аварий, повреждений и иных технологических нарушений на объектах централизованной системы горячего водоснабжения, принадлежащих организации, осуществляющей горячее водоснабжение (без плановых ремонтов)</t>
  </si>
  <si>
    <t>Показатели энергетической эффективности использования ресурсов</t>
  </si>
  <si>
    <t>удельное количество тепловой энергии, расходуемое на подогрев горячей воды</t>
  </si>
  <si>
    <t>Гкал/куб.м</t>
  </si>
  <si>
    <t>общее количество тепловой энергии, расходуемое на подогрев горячей воды</t>
  </si>
  <si>
    <t>тыс.Гкал</t>
  </si>
  <si>
    <t>объем подогретой горячей воды</t>
  </si>
  <si>
    <t>показатель надежности и бесперебойности централизованной системы горячего водоснабжения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</si>
  <si>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</si>
  <si>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</si>
  <si>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</si>
  <si>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</si>
  <si>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</si>
  <si>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</si>
  <si>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</si>
  <si>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ГП ЧАО "Чукоткоммунхоз"</t>
  </si>
  <si>
    <t>689000, Чукотский автономный округ, г. Анадырь, ул. Рультытегина, д.24</t>
  </si>
  <si>
    <t>ОТЧЕТ ОБ ИСПОЛНЕНИИ ПРОИЗВОДСТВЕННОЙ ПРОГРАММЫ</t>
  </si>
  <si>
    <t>Раздел 2. Баланс водоснабжения (горячая вода (горячее водоснабжение))</t>
  </si>
  <si>
    <t>№    п/п</t>
  </si>
  <si>
    <t>план</t>
  </si>
  <si>
    <t>факт</t>
  </si>
  <si>
    <t>год</t>
  </si>
  <si>
    <t>1 полугодие</t>
  </si>
  <si>
    <t>2 полугодие</t>
  </si>
  <si>
    <t>3.1.</t>
  </si>
  <si>
    <t>участок Угольные Копи</t>
  </si>
  <si>
    <t>участок Беринговский</t>
  </si>
  <si>
    <r>
      <t>Раздел 3. Перечень мероприятий по ремонту объектов централизованной системы горячего</t>
    </r>
    <r>
      <rPr>
        <b/>
        <sz val="12"/>
        <rFont val="Times New Roman"/>
        <family val="1"/>
        <charset val="204"/>
      </rPr>
      <t xml:space="preserve"> водоснабжения, мероприятий, направленных на улучшение качества горячей воды, мероприятий по энергосбережению и повышению энергетической эффективности</t>
    </r>
  </si>
  <si>
    <r>
      <t>3.1. Мероприятия по ремонту объектов централизованной систе</t>
    </r>
    <r>
      <rPr>
        <b/>
        <sz val="12"/>
        <rFont val="Times New Roman"/>
        <family val="1"/>
        <charset val="204"/>
      </rPr>
      <t>мы горячего водоснабжения*</t>
    </r>
  </si>
  <si>
    <t>ПЛАН</t>
  </si>
  <si>
    <t>ФАКТ</t>
  </si>
  <si>
    <t>Срок реализации мероприятия, лет</t>
  </si>
  <si>
    <t>Средства на реализацию мероприятия, тыс.руб.</t>
  </si>
  <si>
    <t>3.2. Мероприятия, направленные на улучшение качества горячей воды*</t>
  </si>
  <si>
    <t>3.3. Мероприятия по энергосбережению и повышению энергетической эффективности, в том числе по снижению потерь воды при транспортировке*</t>
  </si>
  <si>
    <t>* План мероприятий по энергосбережению и повышению энергетической эффективности, организацией не представлен</t>
  </si>
  <si>
    <t>Раздел 4. Объем финансовых потребностей для реализации производственной программы</t>
  </si>
  <si>
    <t>Величина показателя</t>
  </si>
  <si>
    <t>в т.ч. населению:</t>
  </si>
  <si>
    <t>Гкал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</si>
  <si>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</si>
  <si>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</si>
  <si>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</si>
  <si>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</si>
  <si>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 xml:space="preserve">        - расчетными способами</t>
  </si>
  <si>
    <t>в сфере водоснабжения (горячее водоснабжение) за 2019 год</t>
  </si>
  <si>
    <t>2019 год</t>
  </si>
  <si>
    <t>2020 год</t>
  </si>
  <si>
    <t>2021 год</t>
  </si>
  <si>
    <t>2022 год</t>
  </si>
  <si>
    <t>2023 год</t>
  </si>
  <si>
    <t>Объем выработки горячей воды</t>
  </si>
  <si>
    <t>Объем воды, используемой на собственные нужды</t>
  </si>
  <si>
    <t>то же (в % от объема выработки  воды)</t>
  </si>
  <si>
    <t>Принято горячей воды со стороны (всего), в.т.ч.</t>
  </si>
  <si>
    <t>*</t>
  </si>
  <si>
    <t>4.</t>
  </si>
  <si>
    <t>Объем тепловой энергии, затраченный на производство горячей воды</t>
  </si>
  <si>
    <t>5.</t>
  </si>
  <si>
    <t>Объем отпуска в сеть</t>
  </si>
  <si>
    <t>Объем потерь</t>
  </si>
  <si>
    <t>6.1.</t>
  </si>
  <si>
    <t>Объем потерь горячей воды</t>
  </si>
  <si>
    <t>6.2.</t>
  </si>
  <si>
    <t>Объем потерь тепловой энергии**</t>
  </si>
  <si>
    <t>7.</t>
  </si>
  <si>
    <t>Уровень потерь к объему отпущенной горячей воды в сеть</t>
  </si>
  <si>
    <t>8.</t>
  </si>
  <si>
    <t>Неучтенные расходы</t>
  </si>
  <si>
    <t>9.</t>
  </si>
  <si>
    <t>Полезный отпуск товаров (услуг):</t>
  </si>
  <si>
    <t>9.1.</t>
  </si>
  <si>
    <t>Объем воды на собственное производство, в том числе</t>
  </si>
  <si>
    <t xml:space="preserve">  - на прочие производственные нужды</t>
  </si>
  <si>
    <t>9.2.</t>
  </si>
  <si>
    <t>Реализация сторонним потребителям:</t>
  </si>
  <si>
    <t>9.2.1</t>
  </si>
  <si>
    <t>9.2.2</t>
  </si>
  <si>
    <t>бюджетным потребителям:</t>
  </si>
  <si>
    <t>9.2.3</t>
  </si>
  <si>
    <t xml:space="preserve">          - расчетными способами</t>
  </si>
  <si>
    <t>9.3.</t>
  </si>
  <si>
    <t>Другим организациям, поставляющим горячую воду потребителям</t>
  </si>
  <si>
    <t>Отклонение 
(- не использовано, + перерасход)</t>
  </si>
  <si>
    <t>Причины отклонения</t>
  </si>
  <si>
    <t>Отклонение</t>
  </si>
  <si>
    <t>Раздел 5.Показатели надежности, качества, энергетической эффективности объектов централизованной системы горячего водоснабжения</t>
  </si>
  <si>
    <t>ветхие сети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</si>
</sst>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#,##0.0"/>
    <numFmt numFmtId="167" formatCode="0.000000"/>
  </numFmts>
  <fonts count="17" x14ac:knownFonts="1">
    <font>
      <sz val="10"/>
      <name val="Arial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6" fillId="0" borderId="0"/>
    <xf numFmtId="0" fontId="10" fillId="0" borderId="0"/>
    <xf numFmtId="0" fontId="5" fillId="0" borderId="0"/>
    <xf numFmtId="0" fontId="5" fillId="0" borderId="0"/>
    <xf numFmtId="0" fontId="16" fillId="0" borderId="0"/>
    <xf numFmtId="0" fontId="5" fillId="0" borderId="0"/>
  </cellStyleXfs>
  <cellXfs count="285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0" fontId="11" fillId="0" borderId="0" xfId="0" applyFont="1"/>
    <xf numFmtId="0" fontId="4" fillId="0" borderId="22" xfId="0" applyFont="1" applyBorder="1" applyAlignment="1"/>
    <xf numFmtId="0" fontId="4" fillId="0" borderId="1" xfId="0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13" fillId="0" borderId="0" xfId="4" applyFont="1"/>
    <xf numFmtId="0" fontId="7" fillId="0" borderId="1" xfId="4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7" fillId="0" borderId="0" xfId="4" applyFont="1"/>
    <xf numFmtId="0" fontId="7" fillId="0" borderId="0" xfId="4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8" fillId="0" borderId="0" xfId="4" applyFont="1"/>
    <xf numFmtId="0" fontId="3" fillId="0" borderId="1" xfId="0" applyFont="1" applyBorder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165" fontId="7" fillId="0" borderId="16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4" fontId="11" fillId="0" borderId="0" xfId="0" applyNumberFormat="1" applyFont="1"/>
    <xf numFmtId="164" fontId="11" fillId="0" borderId="0" xfId="0" applyNumberFormat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 shrinkToFit="1"/>
    </xf>
    <xf numFmtId="0" fontId="11" fillId="0" borderId="11" xfId="0" applyFont="1" applyFill="1" applyBorder="1" applyAlignment="1">
      <alignment horizontal="center" vertical="center"/>
    </xf>
    <xf numFmtId="49" fontId="15" fillId="0" borderId="17" xfId="1" applyNumberFormat="1" applyFont="1" applyBorder="1" applyAlignment="1">
      <alignment horizontal="center" vertical="center" wrapText="1"/>
    </xf>
    <xf numFmtId="0" fontId="15" fillId="0" borderId="9" xfId="1" applyFont="1" applyBorder="1" applyAlignment="1">
      <alignment wrapText="1"/>
    </xf>
    <xf numFmtId="0" fontId="11" fillId="0" borderId="20" xfId="1" applyFont="1" applyBorder="1" applyAlignment="1">
      <alignment horizontal="center" vertical="center" wrapText="1"/>
    </xf>
    <xf numFmtId="166" fontId="15" fillId="0" borderId="9" xfId="0" applyNumberFormat="1" applyFont="1" applyBorder="1" applyAlignment="1">
      <alignment horizontal="center" vertical="center" wrapText="1"/>
    </xf>
    <xf numFmtId="166" fontId="15" fillId="0" borderId="23" xfId="0" applyNumberFormat="1" applyFont="1" applyBorder="1" applyAlignment="1">
      <alignment horizontal="center" vertical="center" wrapText="1"/>
    </xf>
    <xf numFmtId="166" fontId="15" fillId="0" borderId="18" xfId="0" applyNumberFormat="1" applyFont="1" applyBorder="1" applyAlignment="1">
      <alignment horizontal="center" vertical="center" wrapText="1"/>
    </xf>
    <xf numFmtId="166" fontId="15" fillId="0" borderId="17" xfId="0" applyNumberFormat="1" applyFont="1" applyBorder="1" applyAlignment="1">
      <alignment horizontal="center" vertical="center" wrapText="1"/>
    </xf>
    <xf numFmtId="49" fontId="11" fillId="0" borderId="33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wrapText="1"/>
    </xf>
    <xf numFmtId="0" fontId="11" fillId="0" borderId="7" xfId="1" applyFont="1" applyBorder="1" applyAlignment="1">
      <alignment horizontal="center" vertical="center" wrapText="1"/>
    </xf>
    <xf numFmtId="166" fontId="11" fillId="0" borderId="2" xfId="1" applyNumberFormat="1" applyFont="1" applyBorder="1" applyAlignment="1">
      <alignment horizontal="center" vertical="center" wrapText="1"/>
    </xf>
    <xf numFmtId="166" fontId="11" fillId="5" borderId="5" xfId="0" applyNumberFormat="1" applyFont="1" applyFill="1" applyBorder="1"/>
    <xf numFmtId="166" fontId="11" fillId="5" borderId="6" xfId="0" applyNumberFormat="1" applyFont="1" applyFill="1" applyBorder="1"/>
    <xf numFmtId="166" fontId="11" fillId="5" borderId="33" xfId="0" applyNumberFormat="1" applyFont="1" applyFill="1" applyBorder="1"/>
    <xf numFmtId="49" fontId="15" fillId="0" borderId="33" xfId="1" applyNumberFormat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wrapText="1"/>
    </xf>
    <xf numFmtId="0" fontId="11" fillId="0" borderId="7" xfId="1" applyFont="1" applyBorder="1" applyAlignment="1">
      <alignment horizontal="center"/>
    </xf>
    <xf numFmtId="166" fontId="11" fillId="0" borderId="2" xfId="0" applyNumberFormat="1" applyFont="1" applyBorder="1" applyAlignment="1">
      <alignment horizontal="center" vertical="center" wrapText="1"/>
    </xf>
    <xf numFmtId="166" fontId="11" fillId="0" borderId="5" xfId="0" applyNumberFormat="1" applyFont="1" applyBorder="1" applyAlignment="1">
      <alignment horizontal="center" vertical="center" wrapText="1"/>
    </xf>
    <xf numFmtId="166" fontId="11" fillId="0" borderId="6" xfId="0" applyNumberFormat="1" applyFont="1" applyBorder="1" applyAlignment="1">
      <alignment horizontal="center" vertical="center" wrapText="1"/>
    </xf>
    <xf numFmtId="166" fontId="11" fillId="0" borderId="33" xfId="0" applyNumberFormat="1" applyFont="1" applyBorder="1" applyAlignment="1">
      <alignment horizontal="center" vertical="center" wrapText="1"/>
    </xf>
    <xf numFmtId="166" fontId="11" fillId="0" borderId="5" xfId="0" applyNumberFormat="1" applyFont="1" applyBorder="1"/>
    <xf numFmtId="166" fontId="11" fillId="0" borderId="6" xfId="0" applyNumberFormat="1" applyFont="1" applyBorder="1"/>
    <xf numFmtId="166" fontId="11" fillId="0" borderId="33" xfId="0" applyNumberFormat="1" applyFont="1" applyBorder="1"/>
    <xf numFmtId="0" fontId="11" fillId="0" borderId="2" xfId="1" applyFont="1" applyBorder="1" applyAlignment="1">
      <alignment horizontal="center"/>
    </xf>
    <xf numFmtId="0" fontId="11" fillId="2" borderId="2" xfId="1" applyFont="1" applyFill="1" applyBorder="1" applyAlignment="1">
      <alignment horizontal="left" wrapText="1"/>
    </xf>
    <xf numFmtId="0" fontId="11" fillId="0" borderId="2" xfId="1" applyFont="1" applyBorder="1" applyAlignment="1">
      <alignment horizontal="left" wrapText="1"/>
    </xf>
    <xf numFmtId="166" fontId="11" fillId="0" borderId="2" xfId="1" applyNumberFormat="1" applyFont="1" applyBorder="1" applyAlignment="1">
      <alignment horizontal="center"/>
    </xf>
    <xf numFmtId="166" fontId="11" fillId="0" borderId="5" xfId="0" applyNumberFormat="1" applyFont="1" applyBorder="1" applyAlignment="1">
      <alignment horizontal="center"/>
    </xf>
    <xf numFmtId="166" fontId="11" fillId="0" borderId="6" xfId="0" applyNumberFormat="1" applyFont="1" applyBorder="1" applyAlignment="1">
      <alignment horizontal="center"/>
    </xf>
    <xf numFmtId="166" fontId="11" fillId="0" borderId="33" xfId="0" applyNumberFormat="1" applyFont="1" applyBorder="1" applyAlignment="1">
      <alignment horizontal="center"/>
    </xf>
    <xf numFmtId="0" fontId="15" fillId="0" borderId="2" xfId="1" applyFont="1" applyBorder="1" applyAlignment="1">
      <alignment wrapText="1"/>
    </xf>
    <xf numFmtId="166" fontId="15" fillId="0" borderId="2" xfId="1" applyNumberFormat="1" applyFont="1" applyBorder="1" applyAlignment="1">
      <alignment horizontal="center"/>
    </xf>
    <xf numFmtId="166" fontId="15" fillId="0" borderId="5" xfId="1" applyNumberFormat="1" applyFont="1" applyBorder="1" applyAlignment="1">
      <alignment horizontal="center"/>
    </xf>
    <xf numFmtId="166" fontId="15" fillId="0" borderId="6" xfId="1" applyNumberFormat="1" applyFont="1" applyBorder="1" applyAlignment="1">
      <alignment horizontal="center"/>
    </xf>
    <xf numFmtId="166" fontId="15" fillId="0" borderId="33" xfId="1" applyNumberFormat="1" applyFont="1" applyBorder="1" applyAlignment="1">
      <alignment horizontal="center"/>
    </xf>
    <xf numFmtId="166" fontId="11" fillId="5" borderId="5" xfId="0" applyNumberFormat="1" applyFont="1" applyFill="1" applyBorder="1" applyAlignment="1">
      <alignment horizontal="center"/>
    </xf>
    <xf numFmtId="166" fontId="11" fillId="5" borderId="6" xfId="0" applyNumberFormat="1" applyFont="1" applyFill="1" applyBorder="1" applyAlignment="1">
      <alignment horizontal="center"/>
    </xf>
    <xf numFmtId="166" fontId="11" fillId="5" borderId="33" xfId="0" applyNumberFormat="1" applyFont="1" applyFill="1" applyBorder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166" fontId="11" fillId="0" borderId="33" xfId="0" applyNumberFormat="1" applyFont="1" applyBorder="1" applyAlignment="1">
      <alignment horizontal="center" vertical="top" wrapText="1"/>
    </xf>
    <xf numFmtId="0" fontId="15" fillId="2" borderId="2" xfId="1" applyFont="1" applyFill="1" applyBorder="1" applyAlignment="1">
      <alignment wrapText="1"/>
    </xf>
    <xf numFmtId="49" fontId="11" fillId="0" borderId="2" xfId="1" applyNumberFormat="1" applyFont="1" applyBorder="1" applyAlignment="1">
      <alignment horizontal="center"/>
    </xf>
    <xf numFmtId="0" fontId="15" fillId="0" borderId="2" xfId="0" applyFont="1" applyBorder="1" applyAlignment="1">
      <alignment vertical="center" wrapText="1"/>
    </xf>
    <xf numFmtId="166" fontId="15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2"/>
    </xf>
    <xf numFmtId="0" fontId="15" fillId="0" borderId="2" xfId="0" applyFont="1" applyBorder="1" applyAlignment="1">
      <alignment horizontal="left" vertical="center" wrapText="1" indent="1"/>
    </xf>
    <xf numFmtId="166" fontId="15" fillId="0" borderId="5" xfId="0" applyNumberFormat="1" applyFont="1" applyBorder="1" applyAlignment="1">
      <alignment horizontal="center"/>
    </xf>
    <xf numFmtId="166" fontId="15" fillId="0" borderId="6" xfId="0" applyNumberFormat="1" applyFont="1" applyBorder="1" applyAlignment="1">
      <alignment horizontal="center"/>
    </xf>
    <xf numFmtId="166" fontId="15" fillId="0" borderId="33" xfId="0" applyNumberFormat="1" applyFont="1" applyBorder="1" applyAlignment="1">
      <alignment horizontal="center"/>
    </xf>
    <xf numFmtId="0" fontId="11" fillId="0" borderId="2" xfId="0" applyFont="1" applyBorder="1" applyAlignment="1">
      <alignment horizontal="left" vertical="center" wrapText="1" indent="3"/>
    </xf>
    <xf numFmtId="0" fontId="11" fillId="0" borderId="3" xfId="1" applyFont="1" applyBorder="1" applyAlignment="1">
      <alignment horizontal="center"/>
    </xf>
    <xf numFmtId="0" fontId="11" fillId="2" borderId="3" xfId="1" applyFont="1" applyFill="1" applyBorder="1" applyAlignment="1">
      <alignment wrapText="1"/>
    </xf>
    <xf numFmtId="0" fontId="11" fillId="0" borderId="12" xfId="1" applyFont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 vertical="center" wrapText="1"/>
    </xf>
    <xf numFmtId="166" fontId="11" fillId="0" borderId="14" xfId="0" applyNumberFormat="1" applyFont="1" applyBorder="1"/>
    <xf numFmtId="166" fontId="11" fillId="0" borderId="15" xfId="0" applyNumberFormat="1" applyFont="1" applyBorder="1"/>
    <xf numFmtId="166" fontId="11" fillId="0" borderId="37" xfId="0" applyNumberFormat="1" applyFont="1" applyBorder="1"/>
    <xf numFmtId="0" fontId="11" fillId="0" borderId="1" xfId="0" applyFont="1" applyBorder="1"/>
    <xf numFmtId="0" fontId="15" fillId="0" borderId="1" xfId="0" applyFont="1" applyBorder="1"/>
    <xf numFmtId="0" fontId="3" fillId="0" borderId="25" xfId="0" applyFont="1" applyBorder="1" applyAlignment="1">
      <alignment vertical="center" wrapText="1" shrinkToFit="1"/>
    </xf>
    <xf numFmtId="0" fontId="3" fillId="0" borderId="26" xfId="0" applyFont="1" applyBorder="1" applyAlignment="1">
      <alignment vertical="center" wrapText="1" shrinkToFit="1"/>
    </xf>
    <xf numFmtId="0" fontId="4" fillId="0" borderId="25" xfId="0" applyFont="1" applyBorder="1" applyAlignment="1">
      <alignment vertical="center" wrapText="1" shrinkToFit="1"/>
    </xf>
    <xf numFmtId="0" fontId="4" fillId="0" borderId="26" xfId="0" applyFont="1" applyBorder="1" applyAlignment="1">
      <alignment vertical="center" wrapText="1" shrinkToFit="1"/>
    </xf>
    <xf numFmtId="164" fontId="7" fillId="0" borderId="3" xfId="0" applyNumberFormat="1" applyFont="1" applyBorder="1" applyAlignment="1">
      <alignment horizontal="center" vertical="center" wrapText="1"/>
    </xf>
    <xf numFmtId="0" fontId="8" fillId="0" borderId="25" xfId="0" applyNumberFormat="1" applyFont="1" applyBorder="1" applyAlignment="1">
      <alignment vertical="center" wrapText="1"/>
    </xf>
    <xf numFmtId="0" fontId="8" fillId="0" borderId="26" xfId="0" applyNumberFormat="1" applyFont="1" applyBorder="1" applyAlignment="1">
      <alignment vertical="center" wrapText="1"/>
    </xf>
    <xf numFmtId="0" fontId="3" fillId="0" borderId="25" xfId="1" applyFont="1" applyBorder="1" applyAlignment="1">
      <alignment vertical="center" wrapText="1"/>
    </xf>
    <xf numFmtId="0" fontId="3" fillId="0" borderId="26" xfId="1" applyFont="1" applyBorder="1" applyAlignment="1">
      <alignment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2" xfId="2" applyFont="1" applyBorder="1" applyAlignment="1">
      <alignment horizontal="justify" vertical="center" wrapText="1"/>
    </xf>
    <xf numFmtId="0" fontId="7" fillId="0" borderId="33" xfId="0" applyFont="1" applyBorder="1" applyAlignment="1">
      <alignment horizontal="center" vertical="center" wrapText="1"/>
    </xf>
    <xf numFmtId="0" fontId="12" fillId="0" borderId="11" xfId="2" applyFont="1" applyBorder="1" applyAlignment="1">
      <alignment horizontal="justify"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1" fontId="7" fillId="0" borderId="37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justify" vertical="top" wrapText="1"/>
    </xf>
    <xf numFmtId="0" fontId="12" fillId="0" borderId="2" xfId="0" applyNumberFormat="1" applyFont="1" applyBorder="1" applyAlignment="1">
      <alignment horizontal="justify" vertical="top" wrapText="1"/>
    </xf>
    <xf numFmtId="0" fontId="7" fillId="0" borderId="19" xfId="2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top" wrapText="1"/>
    </xf>
    <xf numFmtId="167" fontId="7" fillId="0" borderId="23" xfId="0" applyNumberFormat="1" applyFont="1" applyBorder="1" applyAlignment="1">
      <alignment horizontal="center" vertical="center" wrapText="1"/>
    </xf>
    <xf numFmtId="0" fontId="7" fillId="0" borderId="11" xfId="2" applyFont="1" applyBorder="1" applyAlignment="1">
      <alignment horizontal="justify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1" fontId="7" fillId="0" borderId="36" xfId="0" applyNumberFormat="1" applyFont="1" applyBorder="1" applyAlignment="1">
      <alignment horizontal="center" vertical="center" wrapText="1"/>
    </xf>
    <xf numFmtId="165" fontId="7" fillId="0" borderId="36" xfId="0" applyNumberFormat="1" applyFont="1" applyBorder="1" applyAlignment="1">
      <alignment horizontal="center" vertical="center" wrapText="1"/>
    </xf>
    <xf numFmtId="167" fontId="7" fillId="0" borderId="31" xfId="0" applyNumberFormat="1" applyFont="1" applyBorder="1" applyAlignment="1">
      <alignment horizontal="center" vertical="center" wrapText="1"/>
    </xf>
    <xf numFmtId="164" fontId="7" fillId="0" borderId="34" xfId="0" applyNumberFormat="1" applyFont="1" applyBorder="1" applyAlignment="1">
      <alignment horizontal="center" vertical="center" wrapText="1"/>
    </xf>
    <xf numFmtId="164" fontId="7" fillId="0" borderId="36" xfId="0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1" fontId="7" fillId="0" borderId="35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7" fontId="7" fillId="0" borderId="13" xfId="0" applyNumberFormat="1" applyFont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 wrapText="1"/>
    </xf>
    <xf numFmtId="0" fontId="4" fillId="0" borderId="21" xfId="0" applyFont="1" applyBorder="1" applyAlignment="1"/>
    <xf numFmtId="0" fontId="4" fillId="0" borderId="25" xfId="0" applyFont="1" applyBorder="1" applyAlignment="1"/>
    <xf numFmtId="0" fontId="4" fillId="0" borderId="26" xfId="0" applyFont="1" applyBorder="1" applyAlignment="1"/>
    <xf numFmtId="0" fontId="8" fillId="0" borderId="21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7" fillId="0" borderId="0" xfId="4" applyFont="1" applyFill="1" applyBorder="1" applyAlignment="1">
      <alignment horizontal="left" vertical="center" wrapText="1"/>
    </xf>
    <xf numFmtId="0" fontId="7" fillId="0" borderId="0" xfId="6" applyFont="1"/>
    <xf numFmtId="166" fontId="3" fillId="0" borderId="5" xfId="0" applyNumberFormat="1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166" fontId="11" fillId="5" borderId="5" xfId="1" applyNumberFormat="1" applyFont="1" applyFill="1" applyBorder="1" applyAlignment="1">
      <alignment horizontal="center" vertical="center" wrapText="1"/>
    </xf>
    <xf numFmtId="166" fontId="11" fillId="5" borderId="6" xfId="1" applyNumberFormat="1" applyFont="1" applyFill="1" applyBorder="1" applyAlignment="1">
      <alignment horizontal="center" vertical="center" wrapText="1"/>
    </xf>
    <xf numFmtId="166" fontId="11" fillId="5" borderId="33" xfId="0" applyNumberFormat="1" applyFont="1" applyFill="1" applyBorder="1" applyAlignment="1">
      <alignment horizontal="center" vertical="center"/>
    </xf>
    <xf numFmtId="164" fontId="7" fillId="0" borderId="40" xfId="0" applyNumberFormat="1" applyFont="1" applyBorder="1" applyAlignment="1">
      <alignment horizontal="center" vertical="center" wrapText="1"/>
    </xf>
    <xf numFmtId="166" fontId="11" fillId="0" borderId="0" xfId="0" applyNumberFormat="1" applyFont="1"/>
    <xf numFmtId="166" fontId="11" fillId="0" borderId="5" xfId="0" applyNumberFormat="1" applyFont="1" applyFill="1" applyBorder="1" applyAlignment="1">
      <alignment horizontal="center" vertical="center" wrapText="1"/>
    </xf>
    <xf numFmtId="166" fontId="11" fillId="0" borderId="6" xfId="0" applyNumberFormat="1" applyFont="1" applyFill="1" applyBorder="1" applyAlignment="1">
      <alignment horizontal="center" vertical="center" wrapText="1"/>
    </xf>
    <xf numFmtId="166" fontId="15" fillId="5" borderId="5" xfId="1" applyNumberFormat="1" applyFont="1" applyFill="1" applyBorder="1" applyAlignment="1">
      <alignment horizontal="center" vertical="center" wrapText="1"/>
    </xf>
    <xf numFmtId="166" fontId="15" fillId="5" borderId="6" xfId="1" applyNumberFormat="1" applyFont="1" applyFill="1" applyBorder="1" applyAlignment="1">
      <alignment horizontal="center" vertical="center" wrapText="1"/>
    </xf>
    <xf numFmtId="166" fontId="11" fillId="5" borderId="5" xfId="0" applyNumberFormat="1" applyFont="1" applyFill="1" applyBorder="1" applyAlignment="1">
      <alignment vertical="center"/>
    </xf>
    <xf numFmtId="166" fontId="11" fillId="5" borderId="6" xfId="0" applyNumberFormat="1" applyFont="1" applyFill="1" applyBorder="1" applyAlignment="1">
      <alignment vertical="center"/>
    </xf>
    <xf numFmtId="166" fontId="11" fillId="5" borderId="33" xfId="0" applyNumberFormat="1" applyFont="1" applyFill="1" applyBorder="1" applyAlignment="1">
      <alignment vertical="center"/>
    </xf>
    <xf numFmtId="166" fontId="11" fillId="0" borderId="5" xfId="0" applyNumberFormat="1" applyFont="1" applyFill="1" applyBorder="1" applyAlignment="1">
      <alignment vertical="center"/>
    </xf>
    <xf numFmtId="166" fontId="11" fillId="0" borderId="6" xfId="0" applyNumberFormat="1" applyFont="1" applyFill="1" applyBorder="1" applyAlignment="1">
      <alignment vertical="center"/>
    </xf>
    <xf numFmtId="166" fontId="11" fillId="0" borderId="5" xfId="0" applyNumberFormat="1" applyFont="1" applyBorder="1" applyAlignment="1">
      <alignment vertical="center"/>
    </xf>
    <xf numFmtId="166" fontId="11" fillId="0" borderId="6" xfId="0" applyNumberFormat="1" applyFont="1" applyBorder="1" applyAlignment="1">
      <alignment vertical="center"/>
    </xf>
    <xf numFmtId="166" fontId="11" fillId="0" borderId="33" xfId="0" applyNumberFormat="1" applyFont="1" applyBorder="1" applyAlignment="1">
      <alignment vertical="center"/>
    </xf>
    <xf numFmtId="166" fontId="11" fillId="0" borderId="2" xfId="1" applyNumberFormat="1" applyFont="1" applyBorder="1" applyAlignment="1">
      <alignment horizontal="center" vertical="center"/>
    </xf>
    <xf numFmtId="166" fontId="11" fillId="0" borderId="5" xfId="0" applyNumberFormat="1" applyFont="1" applyBorder="1" applyAlignment="1">
      <alignment horizontal="center" vertical="center"/>
    </xf>
    <xf numFmtId="166" fontId="11" fillId="0" borderId="6" xfId="0" applyNumberFormat="1" applyFont="1" applyBorder="1" applyAlignment="1">
      <alignment horizontal="center" vertical="center"/>
    </xf>
    <xf numFmtId="166" fontId="11" fillId="0" borderId="33" xfId="0" applyNumberFormat="1" applyFont="1" applyBorder="1" applyAlignment="1">
      <alignment horizontal="center" vertical="center"/>
    </xf>
    <xf numFmtId="166" fontId="11" fillId="0" borderId="5" xfId="0" applyNumberFormat="1" applyFont="1" applyFill="1" applyBorder="1" applyAlignment="1">
      <alignment horizontal="center" vertical="center"/>
    </xf>
    <xf numFmtId="166" fontId="11" fillId="0" borderId="6" xfId="0" applyNumberFormat="1" applyFont="1" applyFill="1" applyBorder="1" applyAlignment="1">
      <alignment horizontal="center" vertical="center"/>
    </xf>
    <xf numFmtId="166" fontId="15" fillId="0" borderId="2" xfId="1" applyNumberFormat="1" applyFont="1" applyBorder="1" applyAlignment="1">
      <alignment horizontal="center" vertical="center"/>
    </xf>
    <xf numFmtId="166" fontId="15" fillId="0" borderId="5" xfId="1" applyNumberFormat="1" applyFont="1" applyBorder="1" applyAlignment="1">
      <alignment horizontal="center" vertical="center"/>
    </xf>
    <xf numFmtId="166" fontId="15" fillId="0" borderId="6" xfId="1" applyNumberFormat="1" applyFont="1" applyBorder="1" applyAlignment="1">
      <alignment horizontal="center" vertical="center"/>
    </xf>
    <xf numFmtId="166" fontId="15" fillId="0" borderId="33" xfId="1" applyNumberFormat="1" applyFont="1" applyBorder="1" applyAlignment="1">
      <alignment horizontal="center" vertical="center"/>
    </xf>
    <xf numFmtId="166" fontId="15" fillId="0" borderId="5" xfId="1" applyNumberFormat="1" applyFont="1" applyFill="1" applyBorder="1" applyAlignment="1">
      <alignment horizontal="center" vertical="center"/>
    </xf>
    <xf numFmtId="166" fontId="15" fillId="0" borderId="6" xfId="1" applyNumberFormat="1" applyFont="1" applyFill="1" applyBorder="1" applyAlignment="1">
      <alignment horizontal="center" vertical="center"/>
    </xf>
    <xf numFmtId="166" fontId="11" fillId="5" borderId="5" xfId="0" applyNumberFormat="1" applyFont="1" applyFill="1" applyBorder="1" applyAlignment="1">
      <alignment horizontal="center" vertical="center"/>
    </xf>
    <xf numFmtId="166" fontId="11" fillId="5" borderId="6" xfId="0" applyNumberFormat="1" applyFont="1" applyFill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166" fontId="15" fillId="0" borderId="2" xfId="0" applyNumberFormat="1" applyFont="1" applyBorder="1" applyAlignment="1">
      <alignment horizontal="center" vertical="center"/>
    </xf>
    <xf numFmtId="166" fontId="15" fillId="0" borderId="5" xfId="0" applyNumberFormat="1" applyFont="1" applyBorder="1" applyAlignment="1">
      <alignment horizontal="center" vertical="center"/>
    </xf>
    <xf numFmtId="166" fontId="15" fillId="0" borderId="6" xfId="0" applyNumberFormat="1" applyFont="1" applyBorder="1" applyAlignment="1">
      <alignment horizontal="center" vertical="center"/>
    </xf>
    <xf numFmtId="166" fontId="15" fillId="0" borderId="33" xfId="0" applyNumberFormat="1" applyFont="1" applyBorder="1" applyAlignment="1">
      <alignment horizontal="center" vertical="center"/>
    </xf>
    <xf numFmtId="166" fontId="4" fillId="0" borderId="38" xfId="0" applyNumberFormat="1" applyFont="1" applyBorder="1" applyAlignment="1">
      <alignment horizontal="center" vertical="center" wrapText="1"/>
    </xf>
    <xf numFmtId="166" fontId="4" fillId="0" borderId="39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166" fontId="11" fillId="0" borderId="14" xfId="0" applyNumberFormat="1" applyFont="1" applyBorder="1" applyAlignment="1">
      <alignment vertical="center"/>
    </xf>
    <xf numFmtId="166" fontId="11" fillId="0" borderId="15" xfId="0" applyNumberFormat="1" applyFont="1" applyBorder="1" applyAlignment="1">
      <alignment vertical="center"/>
    </xf>
    <xf numFmtId="166" fontId="11" fillId="0" borderId="37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wrapText="1" shrinkToFit="1"/>
    </xf>
    <xf numFmtId="0" fontId="8" fillId="0" borderId="0" xfId="4" applyFont="1" applyAlignment="1">
      <alignment horizontal="center"/>
    </xf>
    <xf numFmtId="0" fontId="14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4" fillId="0" borderId="22" xfId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wrapText="1" shrinkToFit="1"/>
    </xf>
    <xf numFmtId="0" fontId="3" fillId="0" borderId="24" xfId="1" applyFont="1" applyBorder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left" vertical="center" wrapText="1"/>
    </xf>
    <xf numFmtId="0" fontId="3" fillId="0" borderId="22" xfId="1" applyFont="1" applyBorder="1" applyAlignment="1">
      <alignment horizontal="left" vertical="center" wrapText="1"/>
    </xf>
    <xf numFmtId="0" fontId="3" fillId="0" borderId="29" xfId="1" applyFont="1" applyBorder="1" applyAlignment="1">
      <alignment horizontal="left" vertical="center" wrapText="1"/>
    </xf>
    <xf numFmtId="0" fontId="3" fillId="0" borderId="21" xfId="1" applyFont="1" applyBorder="1" applyAlignment="1">
      <alignment horizontal="left" vertical="center" wrapText="1"/>
    </xf>
    <xf numFmtId="0" fontId="3" fillId="0" borderId="25" xfId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8" fillId="0" borderId="1" xfId="0" applyNumberFormat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5" xfId="0" applyNumberFormat="1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 shrinkToFit="1"/>
    </xf>
    <xf numFmtId="0" fontId="1" fillId="4" borderId="25" xfId="0" applyFont="1" applyFill="1" applyBorder="1" applyAlignment="1">
      <alignment horizontal="center" vertical="center" wrapText="1" shrinkToFit="1"/>
    </xf>
    <xf numFmtId="0" fontId="1" fillId="4" borderId="26" xfId="0" applyFont="1" applyFill="1" applyBorder="1" applyAlignment="1">
      <alignment horizontal="center" vertical="center" wrapText="1" shrinkToFi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1" fillId="4" borderId="4" xfId="1" applyFont="1" applyFill="1" applyBorder="1" applyAlignment="1">
      <alignment horizontal="center" vertical="center" wrapText="1"/>
    </xf>
    <xf numFmtId="0" fontId="1" fillId="4" borderId="11" xfId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164" fontId="7" fillId="0" borderId="31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165" fontId="7" fillId="0" borderId="31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41" xfId="0" applyNumberFormat="1" applyFont="1" applyBorder="1" applyAlignment="1">
      <alignment horizontal="center" vertical="center" wrapText="1"/>
    </xf>
  </cellXfs>
  <cellStyles count="7">
    <cellStyle name="Обычный" xfId="0" builtinId="0"/>
    <cellStyle name="Обычный 2" xfId="5"/>
    <cellStyle name="Обычный 2_ООО Тепловая компания (печора)" xfId="1"/>
    <cellStyle name="Обычный 5" xfId="2"/>
    <cellStyle name="Обычный_PP_PitWater" xfId="4"/>
    <cellStyle name="Обычный_PP_Stok" xfId="6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B27"/>
  <sheetViews>
    <sheetView workbookViewId="0">
      <selection activeCell="B21" sqref="B21"/>
    </sheetView>
  </sheetViews>
  <sheetFormatPr defaultColWidth="9.140625" defaultRowHeight="15.75" x14ac:dyDescent="0.25"/>
  <cols>
    <col min="1" max="1" width="51.28515625" style="28" customWidth="1"/>
    <col min="2" max="2" width="61.85546875" style="28" customWidth="1"/>
    <col min="3" max="16384" width="9.140625" style="28"/>
  </cols>
  <sheetData>
    <row r="1" spans="1:2" s="25" customFormat="1" ht="18.75" x14ac:dyDescent="0.3">
      <c r="A1" s="211" t="s">
        <v>55</v>
      </c>
      <c r="B1" s="211"/>
    </row>
    <row r="2" spans="1:2" s="25" customFormat="1" ht="18.75" customHeight="1" x14ac:dyDescent="0.3">
      <c r="A2" s="212" t="s">
        <v>84</v>
      </c>
      <c r="B2" s="212"/>
    </row>
    <row r="3" spans="1:2" s="25" customFormat="1" ht="19.5" customHeight="1" x14ac:dyDescent="0.3">
      <c r="A3" s="213"/>
      <c r="B3" s="214"/>
    </row>
    <row r="4" spans="1:2" s="25" customFormat="1" ht="18.75" customHeight="1" x14ac:dyDescent="0.3">
      <c r="A4" s="215" t="s">
        <v>46</v>
      </c>
      <c r="B4" s="215"/>
    </row>
    <row r="5" spans="1:2" ht="27" customHeight="1" x14ac:dyDescent="0.25">
      <c r="A5" s="26" t="s">
        <v>47</v>
      </c>
      <c r="B5" s="32" t="s">
        <v>53</v>
      </c>
    </row>
    <row r="6" spans="1:2" ht="36" customHeight="1" x14ac:dyDescent="0.25">
      <c r="A6" s="26" t="s">
        <v>48</v>
      </c>
      <c r="B6" s="23" t="s">
        <v>54</v>
      </c>
    </row>
    <row r="7" spans="1:2" ht="38.25" customHeight="1" x14ac:dyDescent="0.25">
      <c r="A7" s="26" t="s">
        <v>49</v>
      </c>
      <c r="B7" s="23" t="s">
        <v>50</v>
      </c>
    </row>
    <row r="8" spans="1:2" ht="27.75" customHeight="1" x14ac:dyDescent="0.25">
      <c r="A8" s="26" t="s">
        <v>51</v>
      </c>
      <c r="B8" s="27" t="s">
        <v>52</v>
      </c>
    </row>
    <row r="9" spans="1:2" s="31" customFormat="1" ht="21.75" customHeight="1" x14ac:dyDescent="0.25">
      <c r="A9" s="29"/>
      <c r="B9" s="30"/>
    </row>
    <row r="10" spans="1:2" ht="16.5" customHeight="1" x14ac:dyDescent="0.25"/>
    <row r="11" spans="1:2" x14ac:dyDescent="0.25">
      <c r="A11" s="161"/>
    </row>
    <row r="12" spans="1:2" x14ac:dyDescent="0.25">
      <c r="A12" s="51"/>
      <c r="B12" s="162"/>
    </row>
    <row r="13" spans="1:2" x14ac:dyDescent="0.25">
      <c r="A13" s="51"/>
      <c r="B13" s="162"/>
    </row>
    <row r="25" spans="1:2" s="31" customFormat="1" x14ac:dyDescent="0.25">
      <c r="A25" s="28"/>
      <c r="B25" s="28"/>
    </row>
    <row r="26" spans="1:2" ht="15" customHeight="1" x14ac:dyDescent="0.25"/>
    <row r="27" spans="1:2" ht="31.5" customHeight="1" x14ac:dyDescent="0.25"/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Q38"/>
  <sheetViews>
    <sheetView zoomScale="90" zoomScaleNormal="90" workbookViewId="0">
      <pane xSplit="3" ySplit="7" topLeftCell="D8" activePane="bottomRight" state="frozen"/>
      <selection activeCell="A24" sqref="A24"/>
      <selection pane="topRight" activeCell="A24" sqref="A24"/>
      <selection pane="bottomLeft" activeCell="A24" sqref="A24"/>
      <selection pane="bottomRight" activeCell="B41" sqref="B41"/>
    </sheetView>
  </sheetViews>
  <sheetFormatPr defaultColWidth="9.140625" defaultRowHeight="15" x14ac:dyDescent="0.25"/>
  <cols>
    <col min="1" max="1" width="7.28515625" style="9" customWidth="1"/>
    <col min="2" max="2" width="45.7109375" style="9" customWidth="1"/>
    <col min="3" max="7" width="11.7109375" style="9" customWidth="1"/>
    <col min="8" max="23" width="11.7109375" style="9" hidden="1" customWidth="1"/>
    <col min="24" max="27" width="11.7109375" style="9" customWidth="1"/>
    <col min="28" max="43" width="11.7109375" style="9" hidden="1" customWidth="1"/>
    <col min="44" max="16384" width="9.140625" style="9"/>
  </cols>
  <sheetData>
    <row r="1" spans="1:43" s="1" customFormat="1" ht="15.75" customHeight="1" x14ac:dyDescent="0.25">
      <c r="A1" s="10" t="s">
        <v>56</v>
      </c>
      <c r="B1" s="3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8.75" customHeight="1" x14ac:dyDescent="0.25">
      <c r="A2" s="216" t="s">
        <v>57</v>
      </c>
      <c r="B2" s="216" t="s">
        <v>30</v>
      </c>
      <c r="C2" s="216" t="s">
        <v>31</v>
      </c>
      <c r="D2" s="221" t="s">
        <v>32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3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8"/>
    </row>
    <row r="3" spans="1:43" ht="15" customHeight="1" x14ac:dyDescent="0.25">
      <c r="A3" s="217"/>
      <c r="B3" s="217"/>
      <c r="C3" s="217"/>
      <c r="D3" s="227" t="s">
        <v>64</v>
      </c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9"/>
      <c r="X3" s="224" t="s">
        <v>65</v>
      </c>
      <c r="Y3" s="225"/>
      <c r="Z3" s="225"/>
      <c r="AA3" s="226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20"/>
    </row>
    <row r="4" spans="1:43" ht="15" customHeight="1" x14ac:dyDescent="0.25">
      <c r="A4" s="217"/>
      <c r="B4" s="217"/>
      <c r="C4" s="217"/>
      <c r="D4" s="219" t="s">
        <v>85</v>
      </c>
      <c r="E4" s="219"/>
      <c r="F4" s="219"/>
      <c r="G4" s="219"/>
      <c r="H4" s="219" t="s">
        <v>86</v>
      </c>
      <c r="I4" s="219"/>
      <c r="J4" s="219"/>
      <c r="K4" s="219"/>
      <c r="L4" s="219" t="s">
        <v>87</v>
      </c>
      <c r="M4" s="219"/>
      <c r="N4" s="219"/>
      <c r="O4" s="219"/>
      <c r="P4" s="219" t="s">
        <v>88</v>
      </c>
      <c r="Q4" s="219"/>
      <c r="R4" s="219"/>
      <c r="S4" s="219"/>
      <c r="T4" s="219" t="s">
        <v>89</v>
      </c>
      <c r="U4" s="219"/>
      <c r="V4" s="219"/>
      <c r="W4" s="219"/>
      <c r="X4" s="219" t="s">
        <v>85</v>
      </c>
      <c r="Y4" s="219"/>
      <c r="Z4" s="219"/>
      <c r="AA4" s="219"/>
      <c r="AB4" s="219" t="s">
        <v>86</v>
      </c>
      <c r="AC4" s="219"/>
      <c r="AD4" s="219"/>
      <c r="AE4" s="219"/>
      <c r="AF4" s="219" t="s">
        <v>87</v>
      </c>
      <c r="AG4" s="219"/>
      <c r="AH4" s="219"/>
      <c r="AI4" s="219"/>
      <c r="AJ4" s="219" t="s">
        <v>88</v>
      </c>
      <c r="AK4" s="219"/>
      <c r="AL4" s="219"/>
      <c r="AM4" s="219"/>
      <c r="AN4" s="219" t="s">
        <v>89</v>
      </c>
      <c r="AO4" s="219"/>
      <c r="AP4" s="219"/>
      <c r="AQ4" s="219"/>
    </row>
    <row r="5" spans="1:43" x14ac:dyDescent="0.25">
      <c r="A5" s="217"/>
      <c r="B5" s="217"/>
      <c r="C5" s="217"/>
      <c r="D5" s="52" t="s">
        <v>58</v>
      </c>
      <c r="E5" s="220" t="s">
        <v>59</v>
      </c>
      <c r="F5" s="220"/>
      <c r="G5" s="220"/>
      <c r="H5" s="52" t="s">
        <v>58</v>
      </c>
      <c r="I5" s="220" t="s">
        <v>59</v>
      </c>
      <c r="J5" s="220"/>
      <c r="K5" s="220"/>
      <c r="L5" s="52" t="s">
        <v>58</v>
      </c>
      <c r="M5" s="220" t="s">
        <v>59</v>
      </c>
      <c r="N5" s="220"/>
      <c r="O5" s="220"/>
      <c r="P5" s="52" t="s">
        <v>58</v>
      </c>
      <c r="Q5" s="220" t="s">
        <v>59</v>
      </c>
      <c r="R5" s="220"/>
      <c r="S5" s="220"/>
      <c r="T5" s="52" t="s">
        <v>58</v>
      </c>
      <c r="U5" s="220" t="s">
        <v>59</v>
      </c>
      <c r="V5" s="220"/>
      <c r="W5" s="220"/>
      <c r="X5" s="52" t="s">
        <v>58</v>
      </c>
      <c r="Y5" s="220" t="s">
        <v>59</v>
      </c>
      <c r="Z5" s="220"/>
      <c r="AA5" s="220"/>
      <c r="AB5" s="52" t="s">
        <v>58</v>
      </c>
      <c r="AC5" s="220" t="s">
        <v>59</v>
      </c>
      <c r="AD5" s="220"/>
      <c r="AE5" s="220"/>
      <c r="AF5" s="52" t="s">
        <v>58</v>
      </c>
      <c r="AG5" s="220" t="s">
        <v>59</v>
      </c>
      <c r="AH5" s="220"/>
      <c r="AI5" s="220"/>
      <c r="AJ5" s="52" t="s">
        <v>58</v>
      </c>
      <c r="AK5" s="220" t="s">
        <v>59</v>
      </c>
      <c r="AL5" s="220"/>
      <c r="AM5" s="220"/>
      <c r="AN5" s="52" t="s">
        <v>58</v>
      </c>
      <c r="AO5" s="220" t="s">
        <v>59</v>
      </c>
      <c r="AP5" s="220"/>
      <c r="AQ5" s="220"/>
    </row>
    <row r="6" spans="1:43" ht="15.75" x14ac:dyDescent="0.25">
      <c r="A6" s="218"/>
      <c r="B6" s="218"/>
      <c r="C6" s="218"/>
      <c r="D6" s="53" t="s">
        <v>60</v>
      </c>
      <c r="E6" s="54" t="s">
        <v>61</v>
      </c>
      <c r="F6" s="54" t="s">
        <v>62</v>
      </c>
      <c r="G6" s="54" t="s">
        <v>60</v>
      </c>
      <c r="H6" s="53" t="s">
        <v>60</v>
      </c>
      <c r="I6" s="54" t="s">
        <v>61</v>
      </c>
      <c r="J6" s="54" t="s">
        <v>62</v>
      </c>
      <c r="K6" s="54" t="s">
        <v>60</v>
      </c>
      <c r="L6" s="53" t="s">
        <v>60</v>
      </c>
      <c r="M6" s="54" t="s">
        <v>61</v>
      </c>
      <c r="N6" s="54" t="s">
        <v>62</v>
      </c>
      <c r="O6" s="54" t="s">
        <v>60</v>
      </c>
      <c r="P6" s="53" t="s">
        <v>60</v>
      </c>
      <c r="Q6" s="54" t="s">
        <v>61</v>
      </c>
      <c r="R6" s="54" t="s">
        <v>62</v>
      </c>
      <c r="S6" s="54" t="s">
        <v>60</v>
      </c>
      <c r="T6" s="53" t="s">
        <v>60</v>
      </c>
      <c r="U6" s="54" t="s">
        <v>61</v>
      </c>
      <c r="V6" s="54" t="s">
        <v>62</v>
      </c>
      <c r="W6" s="54" t="s">
        <v>60</v>
      </c>
      <c r="X6" s="53" t="s">
        <v>60</v>
      </c>
      <c r="Y6" s="54" t="s">
        <v>61</v>
      </c>
      <c r="Z6" s="54" t="s">
        <v>62</v>
      </c>
      <c r="AA6" s="54" t="s">
        <v>60</v>
      </c>
      <c r="AB6" s="53" t="s">
        <v>60</v>
      </c>
      <c r="AC6" s="54" t="s">
        <v>61</v>
      </c>
      <c r="AD6" s="54" t="s">
        <v>62</v>
      </c>
      <c r="AE6" s="54" t="s">
        <v>60</v>
      </c>
      <c r="AF6" s="53" t="s">
        <v>60</v>
      </c>
      <c r="AG6" s="54" t="s">
        <v>61</v>
      </c>
      <c r="AH6" s="54" t="s">
        <v>62</v>
      </c>
      <c r="AI6" s="54" t="s">
        <v>60</v>
      </c>
      <c r="AJ6" s="53" t="s">
        <v>60</v>
      </c>
      <c r="AK6" s="54" t="s">
        <v>61</v>
      </c>
      <c r="AL6" s="54" t="s">
        <v>62</v>
      </c>
      <c r="AM6" s="54" t="s">
        <v>60</v>
      </c>
      <c r="AN6" s="53" t="s">
        <v>60</v>
      </c>
      <c r="AO6" s="54" t="s">
        <v>61</v>
      </c>
      <c r="AP6" s="54" t="s">
        <v>62</v>
      </c>
      <c r="AQ6" s="54" t="s">
        <v>60</v>
      </c>
    </row>
    <row r="7" spans="1:43" ht="15.75" x14ac:dyDescent="0.25">
      <c r="A7" s="34">
        <v>1</v>
      </c>
      <c r="B7" s="34">
        <f>A7+1</f>
        <v>2</v>
      </c>
      <c r="C7" s="34">
        <f t="shared" ref="C7" si="0">B7+1</f>
        <v>3</v>
      </c>
      <c r="D7" s="34">
        <f>C7+1</f>
        <v>4</v>
      </c>
      <c r="E7" s="34">
        <v>5</v>
      </c>
      <c r="F7" s="34">
        <v>6</v>
      </c>
      <c r="G7" s="34">
        <v>7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>
        <v>8</v>
      </c>
      <c r="Y7" s="34">
        <v>9</v>
      </c>
      <c r="Z7" s="34">
        <v>10</v>
      </c>
      <c r="AA7" s="35">
        <v>11</v>
      </c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5"/>
    </row>
    <row r="8" spans="1:43" x14ac:dyDescent="0.25">
      <c r="A8" s="55" t="s">
        <v>4</v>
      </c>
      <c r="B8" s="56" t="s">
        <v>90</v>
      </c>
      <c r="C8" s="57" t="s">
        <v>33</v>
      </c>
      <c r="D8" s="58">
        <f t="shared" ref="D8:F8" si="1">D9+D16+D22+D25+D31+D34</f>
        <v>58512.781835000009</v>
      </c>
      <c r="E8" s="59">
        <f>E9+E16+E22+E25+E31+E34</f>
        <v>33328.743891999999</v>
      </c>
      <c r="F8" s="60">
        <f t="shared" si="1"/>
        <v>30889.873</v>
      </c>
      <c r="G8" s="61">
        <f>G9+G16+G22+G25+G31+G34</f>
        <v>64218.616891999998</v>
      </c>
      <c r="H8" s="58">
        <f t="shared" ref="H8" si="2">H9+H16+H22+H25+H31+H34</f>
        <v>51203.971835000011</v>
      </c>
      <c r="I8" s="59">
        <f>I9+I16+I22+I25+I31+I34</f>
        <v>0</v>
      </c>
      <c r="J8" s="60">
        <f t="shared" ref="J8" si="3">J9+J16+J22+J25+J31+J34</f>
        <v>0</v>
      </c>
      <c r="K8" s="61">
        <f>K9+K16+K22+K25+K31+K34</f>
        <v>0</v>
      </c>
      <c r="L8" s="58">
        <f t="shared" ref="L8" si="4">L9+L16+L22+L25+L31+L34</f>
        <v>51203.971835000011</v>
      </c>
      <c r="M8" s="59">
        <f>M9+M16+M22+M25+M31+M34</f>
        <v>0</v>
      </c>
      <c r="N8" s="60">
        <f t="shared" ref="N8" si="5">N9+N16+N22+N25+N31+N34</f>
        <v>0</v>
      </c>
      <c r="O8" s="61">
        <f>O9+O16+O22+O25+O31+O34</f>
        <v>0</v>
      </c>
      <c r="P8" s="58">
        <f t="shared" ref="P8" si="6">P9+P16+P22+P25+P31+P34</f>
        <v>51203.971835000011</v>
      </c>
      <c r="Q8" s="59">
        <f>Q9+Q16+Q22+Q25+Q31+Q34</f>
        <v>0</v>
      </c>
      <c r="R8" s="60">
        <f t="shared" ref="R8" si="7">R9+R16+R22+R25+R31+R34</f>
        <v>0</v>
      </c>
      <c r="S8" s="61">
        <f>S9+S16+S22+S25+S31+S34</f>
        <v>0</v>
      </c>
      <c r="T8" s="58">
        <f t="shared" ref="T8" si="8">T9+T16+T22+T25+T31+T34</f>
        <v>51203.971835000011</v>
      </c>
      <c r="U8" s="59">
        <f>U9+U16+U22+U25+U31+U34</f>
        <v>0</v>
      </c>
      <c r="V8" s="60">
        <f t="shared" ref="V8" si="9">V9+V16+V22+V25+V31+V34</f>
        <v>0</v>
      </c>
      <c r="W8" s="61">
        <f>W9+W16+W22+W25+W31+W34</f>
        <v>0</v>
      </c>
      <c r="X8" s="58">
        <f t="shared" ref="X8" si="10">X9+X16+X22+X25+X31+X34</f>
        <v>50678.856459666662</v>
      </c>
      <c r="Y8" s="59">
        <f>Y9+Y16+Y22+Y25+Y31+Y34</f>
        <v>25183.950215999997</v>
      </c>
      <c r="Z8" s="60">
        <f t="shared" ref="Z8" si="11">Z9+Z16+Z22+Z25+Z31+Z34</f>
        <v>23215.204725999993</v>
      </c>
      <c r="AA8" s="61">
        <f>AA9+AA16+AA22+AA25+AA31+AA34</f>
        <v>48399.154941999994</v>
      </c>
      <c r="AB8" s="58">
        <f t="shared" ref="AB8" si="12">AB9+AB16+AB22+AB25+AB31+AB34</f>
        <v>50678.856459666662</v>
      </c>
      <c r="AC8" s="59">
        <f>AC9+AC16+AC22+AC25+AC31+AC34</f>
        <v>0</v>
      </c>
      <c r="AD8" s="60">
        <f t="shared" ref="AD8" si="13">AD9+AD16+AD22+AD25+AD31+AD34</f>
        <v>0</v>
      </c>
      <c r="AE8" s="61">
        <f>AE9+AE16+AE22+AE25+AE31+AE34</f>
        <v>0</v>
      </c>
      <c r="AF8" s="58">
        <f t="shared" ref="AF8" si="14">AF9+AF16+AF22+AF25+AF31+AF34</f>
        <v>50678.856459666662</v>
      </c>
      <c r="AG8" s="59">
        <f>AG9+AG16+AG22+AG25+AG31+AG34</f>
        <v>0</v>
      </c>
      <c r="AH8" s="60">
        <f t="shared" ref="AH8" si="15">AH9+AH16+AH22+AH25+AH31+AH34</f>
        <v>0</v>
      </c>
      <c r="AI8" s="61">
        <f>AI9+AI16+AI22+AI25+AI31+AI34</f>
        <v>0</v>
      </c>
      <c r="AJ8" s="58">
        <f t="shared" ref="AJ8" si="16">AJ9+AJ16+AJ22+AJ25+AJ31+AJ34</f>
        <v>50678.856459666662</v>
      </c>
      <c r="AK8" s="59">
        <f>AK9+AK16+AK22+AK25+AK31+AK34</f>
        <v>0</v>
      </c>
      <c r="AL8" s="60">
        <f t="shared" ref="AL8" si="17">AL9+AL16+AL22+AL25+AL31+AL34</f>
        <v>0</v>
      </c>
      <c r="AM8" s="61">
        <f>AM9+AM16+AM22+AM25+AM31+AM34</f>
        <v>0</v>
      </c>
      <c r="AN8" s="58">
        <f t="shared" ref="AN8" si="18">AN9+AN16+AN22+AN25+AN31+AN34</f>
        <v>50678.856459666662</v>
      </c>
      <c r="AO8" s="59">
        <f>AO9+AO16+AO22+AO25+AO31+AO34</f>
        <v>0</v>
      </c>
      <c r="AP8" s="60">
        <f t="shared" ref="AP8" si="19">AP9+AP16+AP22+AP25+AP31+AP34</f>
        <v>0</v>
      </c>
      <c r="AQ8" s="61">
        <f>AQ9+AQ16+AQ22+AQ25+AQ31+AQ34</f>
        <v>0</v>
      </c>
    </row>
    <row r="9" spans="1:43" ht="30" x14ac:dyDescent="0.25">
      <c r="A9" s="62" t="s">
        <v>5</v>
      </c>
      <c r="B9" s="63" t="s">
        <v>91</v>
      </c>
      <c r="C9" s="64" t="s">
        <v>33</v>
      </c>
      <c r="D9" s="65"/>
      <c r="E9" s="163"/>
      <c r="F9" s="164"/>
      <c r="G9" s="167"/>
      <c r="H9" s="65"/>
      <c r="I9" s="174"/>
      <c r="J9" s="175"/>
      <c r="K9" s="176"/>
      <c r="L9" s="65"/>
      <c r="M9" s="174"/>
      <c r="N9" s="175"/>
      <c r="O9" s="176"/>
      <c r="P9" s="65"/>
      <c r="Q9" s="174"/>
      <c r="R9" s="175"/>
      <c r="S9" s="176"/>
      <c r="T9" s="65"/>
      <c r="U9" s="174"/>
      <c r="V9" s="175"/>
      <c r="W9" s="176"/>
      <c r="X9" s="65"/>
      <c r="Y9" s="177"/>
      <c r="Z9" s="178"/>
      <c r="AA9" s="176"/>
      <c r="AB9" s="65"/>
      <c r="AC9" s="66"/>
      <c r="AD9" s="67"/>
      <c r="AE9" s="68"/>
      <c r="AF9" s="65"/>
      <c r="AG9" s="66"/>
      <c r="AH9" s="67"/>
      <c r="AI9" s="68"/>
      <c r="AJ9" s="65"/>
      <c r="AK9" s="66"/>
      <c r="AL9" s="67"/>
      <c r="AM9" s="68"/>
      <c r="AN9" s="65"/>
      <c r="AO9" s="66"/>
      <c r="AP9" s="67"/>
      <c r="AQ9" s="68"/>
    </row>
    <row r="10" spans="1:43" x14ac:dyDescent="0.25">
      <c r="A10" s="69"/>
      <c r="B10" s="70" t="s">
        <v>92</v>
      </c>
      <c r="C10" s="71" t="s">
        <v>3</v>
      </c>
      <c r="D10" s="72">
        <f t="shared" ref="D10:G10" si="20">D9/D8*100</f>
        <v>0</v>
      </c>
      <c r="E10" s="73">
        <f>E9/E8*100</f>
        <v>0</v>
      </c>
      <c r="F10" s="74">
        <f t="shared" si="20"/>
        <v>0</v>
      </c>
      <c r="G10" s="75">
        <f t="shared" si="20"/>
        <v>0</v>
      </c>
      <c r="H10" s="72">
        <f t="shared" ref="H10" si="21">H9/H8*100</f>
        <v>0</v>
      </c>
      <c r="I10" s="73" t="e">
        <f>I9/I8*100</f>
        <v>#DIV/0!</v>
      </c>
      <c r="J10" s="74" t="e">
        <f t="shared" ref="J10:L10" si="22">J9/J8*100</f>
        <v>#DIV/0!</v>
      </c>
      <c r="K10" s="75" t="e">
        <f t="shared" si="22"/>
        <v>#DIV/0!</v>
      </c>
      <c r="L10" s="72">
        <f t="shared" si="22"/>
        <v>0</v>
      </c>
      <c r="M10" s="73" t="e">
        <f>M9/M8*100</f>
        <v>#DIV/0!</v>
      </c>
      <c r="N10" s="74" t="e">
        <f t="shared" ref="N10:P10" si="23">N9/N8*100</f>
        <v>#DIV/0!</v>
      </c>
      <c r="O10" s="75" t="e">
        <f t="shared" si="23"/>
        <v>#DIV/0!</v>
      </c>
      <c r="P10" s="72">
        <f t="shared" si="23"/>
        <v>0</v>
      </c>
      <c r="Q10" s="73" t="e">
        <f>Q9/Q8*100</f>
        <v>#DIV/0!</v>
      </c>
      <c r="R10" s="74" t="e">
        <f t="shared" ref="R10:T10" si="24">R9/R8*100</f>
        <v>#DIV/0!</v>
      </c>
      <c r="S10" s="75" t="e">
        <f t="shared" si="24"/>
        <v>#DIV/0!</v>
      </c>
      <c r="T10" s="72">
        <f t="shared" si="24"/>
        <v>0</v>
      </c>
      <c r="U10" s="73" t="e">
        <f>U9/U8*100</f>
        <v>#DIV/0!</v>
      </c>
      <c r="V10" s="74" t="e">
        <f t="shared" ref="V10:X10" si="25">V9/V8*100</f>
        <v>#DIV/0!</v>
      </c>
      <c r="W10" s="75" t="e">
        <f t="shared" si="25"/>
        <v>#DIV/0!</v>
      </c>
      <c r="X10" s="72">
        <f t="shared" si="25"/>
        <v>0</v>
      </c>
      <c r="Y10" s="170">
        <f>Y9/Y8*100</f>
        <v>0</v>
      </c>
      <c r="Z10" s="171">
        <f t="shared" ref="Z10:AB10" si="26">Z9/Z8*100</f>
        <v>0</v>
      </c>
      <c r="AA10" s="75">
        <f t="shared" si="26"/>
        <v>0</v>
      </c>
      <c r="AB10" s="72">
        <f t="shared" si="26"/>
        <v>0</v>
      </c>
      <c r="AC10" s="73" t="e">
        <f>AC9/AC8*100</f>
        <v>#DIV/0!</v>
      </c>
      <c r="AD10" s="74" t="e">
        <f t="shared" ref="AD10:AF10" si="27">AD9/AD8*100</f>
        <v>#DIV/0!</v>
      </c>
      <c r="AE10" s="75" t="e">
        <f t="shared" si="27"/>
        <v>#DIV/0!</v>
      </c>
      <c r="AF10" s="72">
        <f t="shared" si="27"/>
        <v>0</v>
      </c>
      <c r="AG10" s="73" t="e">
        <f>AG9/AG8*100</f>
        <v>#DIV/0!</v>
      </c>
      <c r="AH10" s="74" t="e">
        <f t="shared" ref="AH10:AJ10" si="28">AH9/AH8*100</f>
        <v>#DIV/0!</v>
      </c>
      <c r="AI10" s="75" t="e">
        <f t="shared" si="28"/>
        <v>#DIV/0!</v>
      </c>
      <c r="AJ10" s="72">
        <f t="shared" si="28"/>
        <v>0</v>
      </c>
      <c r="AK10" s="73" t="e">
        <f>AK9/AK8*100</f>
        <v>#DIV/0!</v>
      </c>
      <c r="AL10" s="74" t="e">
        <f t="shared" ref="AL10:AN10" si="29">AL9/AL8*100</f>
        <v>#DIV/0!</v>
      </c>
      <c r="AM10" s="75" t="e">
        <f t="shared" si="29"/>
        <v>#DIV/0!</v>
      </c>
      <c r="AN10" s="72">
        <f t="shared" si="29"/>
        <v>0</v>
      </c>
      <c r="AO10" s="73" t="e">
        <f>AO9/AO8*100</f>
        <v>#DIV/0!</v>
      </c>
      <c r="AP10" s="74" t="e">
        <f t="shared" ref="AP10:AQ10" si="30">AP9/AP8*100</f>
        <v>#DIV/0!</v>
      </c>
      <c r="AQ10" s="75" t="e">
        <f t="shared" si="30"/>
        <v>#DIV/0!</v>
      </c>
    </row>
    <row r="11" spans="1:43" ht="18" customHeight="1" x14ac:dyDescent="0.25">
      <c r="A11" s="62" t="s">
        <v>6</v>
      </c>
      <c r="B11" s="63" t="s">
        <v>93</v>
      </c>
      <c r="C11" s="64" t="s">
        <v>33</v>
      </c>
      <c r="D11" s="65"/>
      <c r="E11" s="179"/>
      <c r="F11" s="180"/>
      <c r="G11" s="181"/>
      <c r="H11" s="65"/>
      <c r="I11" s="179"/>
      <c r="J11" s="180"/>
      <c r="K11" s="181"/>
      <c r="L11" s="65"/>
      <c r="M11" s="179"/>
      <c r="N11" s="180"/>
      <c r="O11" s="181"/>
      <c r="P11" s="65"/>
      <c r="Q11" s="179"/>
      <c r="R11" s="180"/>
      <c r="S11" s="181"/>
      <c r="T11" s="65"/>
      <c r="U11" s="179"/>
      <c r="V11" s="180"/>
      <c r="W11" s="181"/>
      <c r="X11" s="65"/>
      <c r="Y11" s="177"/>
      <c r="Z11" s="178"/>
      <c r="AA11" s="181"/>
      <c r="AB11" s="65"/>
      <c r="AC11" s="76"/>
      <c r="AD11" s="77"/>
      <c r="AE11" s="78"/>
      <c r="AF11" s="65"/>
      <c r="AG11" s="76"/>
      <c r="AH11" s="77"/>
      <c r="AI11" s="78"/>
      <c r="AJ11" s="65"/>
      <c r="AK11" s="76"/>
      <c r="AL11" s="77"/>
      <c r="AM11" s="78"/>
      <c r="AN11" s="65"/>
      <c r="AO11" s="76"/>
      <c r="AP11" s="77"/>
      <c r="AQ11" s="78"/>
    </row>
    <row r="12" spans="1:43" x14ac:dyDescent="0.25">
      <c r="A12" s="79" t="s">
        <v>63</v>
      </c>
      <c r="B12" s="80" t="s">
        <v>94</v>
      </c>
      <c r="C12" s="64"/>
      <c r="D12" s="65"/>
      <c r="E12" s="179"/>
      <c r="F12" s="180"/>
      <c r="G12" s="181"/>
      <c r="H12" s="65"/>
      <c r="I12" s="179"/>
      <c r="J12" s="180"/>
      <c r="K12" s="181"/>
      <c r="L12" s="65"/>
      <c r="M12" s="179"/>
      <c r="N12" s="180"/>
      <c r="O12" s="181"/>
      <c r="P12" s="65"/>
      <c r="Q12" s="179"/>
      <c r="R12" s="180"/>
      <c r="S12" s="181"/>
      <c r="T12" s="65"/>
      <c r="U12" s="179"/>
      <c r="V12" s="180"/>
      <c r="W12" s="181"/>
      <c r="X12" s="65"/>
      <c r="Y12" s="177"/>
      <c r="Z12" s="178"/>
      <c r="AA12" s="181"/>
      <c r="AB12" s="65"/>
      <c r="AC12" s="76"/>
      <c r="AD12" s="77"/>
      <c r="AE12" s="78"/>
      <c r="AF12" s="65"/>
      <c r="AG12" s="76"/>
      <c r="AH12" s="77"/>
      <c r="AI12" s="78"/>
      <c r="AJ12" s="65"/>
      <c r="AK12" s="76"/>
      <c r="AL12" s="77"/>
      <c r="AM12" s="78"/>
      <c r="AN12" s="65"/>
      <c r="AO12" s="76"/>
      <c r="AP12" s="77"/>
      <c r="AQ12" s="78"/>
    </row>
    <row r="13" spans="1:43" ht="30" x14ac:dyDescent="0.25">
      <c r="A13" s="62" t="s">
        <v>95</v>
      </c>
      <c r="B13" s="81" t="s">
        <v>96</v>
      </c>
      <c r="C13" s="71" t="s">
        <v>78</v>
      </c>
      <c r="D13" s="182">
        <v>3083.183238849515</v>
      </c>
      <c r="E13" s="183">
        <v>2146.5309999999999</v>
      </c>
      <c r="F13" s="184">
        <v>2094.6669999999999</v>
      </c>
      <c r="G13" s="185">
        <f>E13+F13</f>
        <v>4241.1980000000003</v>
      </c>
      <c r="H13" s="182">
        <v>3155.4974713963034</v>
      </c>
      <c r="I13" s="183"/>
      <c r="J13" s="184"/>
      <c r="K13" s="185">
        <f>I13+J13</f>
        <v>0</v>
      </c>
      <c r="L13" s="182">
        <v>3155.4974713963034</v>
      </c>
      <c r="M13" s="183"/>
      <c r="N13" s="184"/>
      <c r="O13" s="185">
        <f>M13+N13</f>
        <v>0</v>
      </c>
      <c r="P13" s="182">
        <v>3155.4974713963034</v>
      </c>
      <c r="Q13" s="183"/>
      <c r="R13" s="184"/>
      <c r="S13" s="185">
        <f>Q13+R13</f>
        <v>0</v>
      </c>
      <c r="T13" s="182">
        <v>3155.4974713963034</v>
      </c>
      <c r="U13" s="183"/>
      <c r="V13" s="184"/>
      <c r="W13" s="185">
        <f>U13+V13</f>
        <v>0</v>
      </c>
      <c r="X13" s="182">
        <v>3106.7361789308252</v>
      </c>
      <c r="Y13" s="186">
        <v>1507.009</v>
      </c>
      <c r="Z13" s="187">
        <v>1389.2</v>
      </c>
      <c r="AA13" s="185">
        <f>Y13+Z13</f>
        <v>2896.2089999999998</v>
      </c>
      <c r="AB13" s="82">
        <v>3179.5871792645494</v>
      </c>
      <c r="AC13" s="83"/>
      <c r="AD13" s="84"/>
      <c r="AE13" s="85">
        <f>AC13+AD13</f>
        <v>0</v>
      </c>
      <c r="AF13" s="82">
        <v>3179.5871792645494</v>
      </c>
      <c r="AG13" s="83"/>
      <c r="AH13" s="84"/>
      <c r="AI13" s="85">
        <f>AG13+AH13</f>
        <v>0</v>
      </c>
      <c r="AJ13" s="82">
        <v>3179.5871792645494</v>
      </c>
      <c r="AK13" s="83"/>
      <c r="AL13" s="84"/>
      <c r="AM13" s="85">
        <f>AK13+AL13</f>
        <v>0</v>
      </c>
      <c r="AN13" s="82">
        <v>3179.5871792645494</v>
      </c>
      <c r="AO13" s="83"/>
      <c r="AP13" s="84"/>
      <c r="AQ13" s="85">
        <f>AO13+AP13</f>
        <v>0</v>
      </c>
    </row>
    <row r="14" spans="1:43" x14ac:dyDescent="0.25">
      <c r="A14" s="62" t="s">
        <v>97</v>
      </c>
      <c r="B14" s="86" t="s">
        <v>98</v>
      </c>
      <c r="C14" s="64" t="s">
        <v>33</v>
      </c>
      <c r="D14" s="188">
        <f t="shared" ref="D14:G14" si="31">D8-D9+D11</f>
        <v>58512.781835000009</v>
      </c>
      <c r="E14" s="189">
        <f>E8-E9+E11</f>
        <v>33328.743891999999</v>
      </c>
      <c r="F14" s="190">
        <f t="shared" si="31"/>
        <v>30889.873</v>
      </c>
      <c r="G14" s="191">
        <f t="shared" si="31"/>
        <v>64218.616891999998</v>
      </c>
      <c r="H14" s="188">
        <f t="shared" ref="H14" si="32">H8-H9+H11</f>
        <v>51203.971835000011</v>
      </c>
      <c r="I14" s="189">
        <f>I8-I9+I11</f>
        <v>0</v>
      </c>
      <c r="J14" s="190">
        <f t="shared" ref="J14:L14" si="33">J8-J9+J11</f>
        <v>0</v>
      </c>
      <c r="K14" s="191">
        <f t="shared" si="33"/>
        <v>0</v>
      </c>
      <c r="L14" s="188">
        <f t="shared" si="33"/>
        <v>51203.971835000011</v>
      </c>
      <c r="M14" s="189">
        <f>M8-M9+M11</f>
        <v>0</v>
      </c>
      <c r="N14" s="190">
        <f t="shared" ref="N14:P14" si="34">N8-N9+N11</f>
        <v>0</v>
      </c>
      <c r="O14" s="191">
        <f t="shared" si="34"/>
        <v>0</v>
      </c>
      <c r="P14" s="188">
        <f t="shared" si="34"/>
        <v>51203.971835000011</v>
      </c>
      <c r="Q14" s="189">
        <f>Q8-Q9+Q11</f>
        <v>0</v>
      </c>
      <c r="R14" s="190">
        <f t="shared" ref="R14:T14" si="35">R8-R9+R11</f>
        <v>0</v>
      </c>
      <c r="S14" s="191">
        <f t="shared" si="35"/>
        <v>0</v>
      </c>
      <c r="T14" s="188">
        <f t="shared" si="35"/>
        <v>51203.971835000011</v>
      </c>
      <c r="U14" s="189">
        <f>U8-U9+U11</f>
        <v>0</v>
      </c>
      <c r="V14" s="190">
        <f t="shared" ref="V14:X14" si="36">V8-V9+V11</f>
        <v>0</v>
      </c>
      <c r="W14" s="191">
        <f t="shared" si="36"/>
        <v>0</v>
      </c>
      <c r="X14" s="188">
        <f t="shared" si="36"/>
        <v>50678.856459666662</v>
      </c>
      <c r="Y14" s="192">
        <f>Y8-Y9+Y11</f>
        <v>25183.950215999997</v>
      </c>
      <c r="Z14" s="193">
        <f t="shared" ref="Z14:AB14" si="37">Z8-Z9+Z11</f>
        <v>23215.204725999993</v>
      </c>
      <c r="AA14" s="191">
        <f t="shared" si="37"/>
        <v>48399.154941999994</v>
      </c>
      <c r="AB14" s="87">
        <f t="shared" si="37"/>
        <v>50678.856459666662</v>
      </c>
      <c r="AC14" s="88">
        <f>AC8-AC9+AC11</f>
        <v>0</v>
      </c>
      <c r="AD14" s="89">
        <f t="shared" ref="AD14:AF14" si="38">AD8-AD9+AD11</f>
        <v>0</v>
      </c>
      <c r="AE14" s="90">
        <f t="shared" si="38"/>
        <v>0</v>
      </c>
      <c r="AF14" s="87">
        <f t="shared" si="38"/>
        <v>50678.856459666662</v>
      </c>
      <c r="AG14" s="88">
        <f>AG8-AG9+AG11</f>
        <v>0</v>
      </c>
      <c r="AH14" s="89">
        <f t="shared" ref="AH14:AJ14" si="39">AH8-AH9+AH11</f>
        <v>0</v>
      </c>
      <c r="AI14" s="90">
        <f t="shared" si="39"/>
        <v>0</v>
      </c>
      <c r="AJ14" s="87">
        <f t="shared" si="39"/>
        <v>50678.856459666662</v>
      </c>
      <c r="AK14" s="88">
        <f>AK8-AK9+AK11</f>
        <v>0</v>
      </c>
      <c r="AL14" s="89">
        <f t="shared" ref="AL14:AN14" si="40">AL8-AL9+AL11</f>
        <v>0</v>
      </c>
      <c r="AM14" s="90">
        <f t="shared" si="40"/>
        <v>0</v>
      </c>
      <c r="AN14" s="87">
        <f t="shared" si="40"/>
        <v>50678.856459666662</v>
      </c>
      <c r="AO14" s="88">
        <f>AO8-AO9+AO11</f>
        <v>0</v>
      </c>
      <c r="AP14" s="89">
        <f t="shared" ref="AP14:AQ14" si="41">AP8-AP9+AP11</f>
        <v>0</v>
      </c>
      <c r="AQ14" s="90">
        <f t="shared" si="41"/>
        <v>0</v>
      </c>
    </row>
    <row r="15" spans="1:43" x14ac:dyDescent="0.25">
      <c r="A15" s="79">
        <v>6</v>
      </c>
      <c r="B15" s="63" t="s">
        <v>99</v>
      </c>
      <c r="C15" s="64" t="s">
        <v>33</v>
      </c>
      <c r="D15" s="65">
        <f>D16</f>
        <v>7308.81</v>
      </c>
      <c r="E15" s="194">
        <f>E16+E17</f>
        <v>5141.5088000000005</v>
      </c>
      <c r="F15" s="195">
        <f>F16+F17</f>
        <v>5750.1398289999997</v>
      </c>
      <c r="G15" s="167">
        <f>G16+G17</f>
        <v>10891.648628999999</v>
      </c>
      <c r="H15" s="65"/>
      <c r="I15" s="174"/>
      <c r="J15" s="175"/>
      <c r="K15" s="176"/>
      <c r="L15" s="65"/>
      <c r="M15" s="174"/>
      <c r="N15" s="175"/>
      <c r="O15" s="176"/>
      <c r="P15" s="65"/>
      <c r="Q15" s="174"/>
      <c r="R15" s="175"/>
      <c r="S15" s="176"/>
      <c r="T15" s="65"/>
      <c r="U15" s="174"/>
      <c r="V15" s="175"/>
      <c r="W15" s="176"/>
      <c r="X15" s="65"/>
      <c r="Y15" s="177"/>
      <c r="Z15" s="178"/>
      <c r="AA15" s="176"/>
      <c r="AB15" s="65"/>
      <c r="AC15" s="66"/>
      <c r="AD15" s="67"/>
      <c r="AE15" s="68"/>
      <c r="AF15" s="65"/>
      <c r="AG15" s="66"/>
      <c r="AH15" s="67"/>
      <c r="AI15" s="68"/>
      <c r="AJ15" s="65"/>
      <c r="AK15" s="66"/>
      <c r="AL15" s="67"/>
      <c r="AM15" s="68"/>
      <c r="AN15" s="65"/>
      <c r="AO15" s="66"/>
      <c r="AP15" s="67"/>
      <c r="AQ15" s="68"/>
    </row>
    <row r="16" spans="1:43" x14ac:dyDescent="0.25">
      <c r="A16" s="79" t="s">
        <v>100</v>
      </c>
      <c r="B16" s="63" t="s">
        <v>101</v>
      </c>
      <c r="C16" s="64" t="s">
        <v>33</v>
      </c>
      <c r="D16" s="65">
        <v>7308.81</v>
      </c>
      <c r="E16" s="194">
        <v>5141.5088000000005</v>
      </c>
      <c r="F16" s="195">
        <v>5750.1398289999997</v>
      </c>
      <c r="G16" s="167">
        <f>E16+F16</f>
        <v>10891.648628999999</v>
      </c>
      <c r="H16" s="65"/>
      <c r="I16" s="194"/>
      <c r="J16" s="195"/>
      <c r="K16" s="167"/>
      <c r="L16" s="65"/>
      <c r="M16" s="194"/>
      <c r="N16" s="195"/>
      <c r="O16" s="167"/>
      <c r="P16" s="65"/>
      <c r="Q16" s="194"/>
      <c r="R16" s="195"/>
      <c r="S16" s="167"/>
      <c r="T16" s="65"/>
      <c r="U16" s="194"/>
      <c r="V16" s="195"/>
      <c r="W16" s="167"/>
      <c r="X16" s="65"/>
      <c r="Y16" s="186"/>
      <c r="Z16" s="187"/>
      <c r="AA16" s="167"/>
      <c r="AB16" s="65"/>
      <c r="AC16" s="91"/>
      <c r="AD16" s="92"/>
      <c r="AE16" s="93"/>
      <c r="AF16" s="65"/>
      <c r="AG16" s="91"/>
      <c r="AH16" s="92"/>
      <c r="AI16" s="93"/>
      <c r="AJ16" s="65"/>
      <c r="AK16" s="91"/>
      <c r="AL16" s="92"/>
      <c r="AM16" s="93"/>
      <c r="AN16" s="65"/>
      <c r="AO16" s="91"/>
      <c r="AP16" s="92"/>
      <c r="AQ16" s="93"/>
    </row>
    <row r="17" spans="1:43" x14ac:dyDescent="0.25">
      <c r="A17" s="79" t="s">
        <v>102</v>
      </c>
      <c r="B17" s="63" t="s">
        <v>103</v>
      </c>
      <c r="C17" s="64" t="s">
        <v>33</v>
      </c>
      <c r="D17" s="65"/>
      <c r="E17" s="179"/>
      <c r="F17" s="180"/>
      <c r="G17" s="181"/>
      <c r="H17" s="65"/>
      <c r="I17" s="179"/>
      <c r="J17" s="180"/>
      <c r="K17" s="181"/>
      <c r="L17" s="65"/>
      <c r="M17" s="179"/>
      <c r="N17" s="180"/>
      <c r="O17" s="181"/>
      <c r="P17" s="65"/>
      <c r="Q17" s="179"/>
      <c r="R17" s="180"/>
      <c r="S17" s="181"/>
      <c r="T17" s="65"/>
      <c r="U17" s="179"/>
      <c r="V17" s="180"/>
      <c r="W17" s="181"/>
      <c r="X17" s="65"/>
      <c r="Y17" s="177"/>
      <c r="Z17" s="178"/>
      <c r="AA17" s="181"/>
      <c r="AB17" s="65"/>
      <c r="AC17" s="76"/>
      <c r="AD17" s="77"/>
      <c r="AE17" s="78"/>
      <c r="AF17" s="65"/>
      <c r="AG17" s="76"/>
      <c r="AH17" s="77"/>
      <c r="AI17" s="78"/>
      <c r="AJ17" s="65"/>
      <c r="AK17" s="76"/>
      <c r="AL17" s="77"/>
      <c r="AM17" s="78"/>
      <c r="AN17" s="65"/>
      <c r="AO17" s="76"/>
      <c r="AP17" s="77"/>
      <c r="AQ17" s="78"/>
    </row>
    <row r="18" spans="1:43" ht="30" x14ac:dyDescent="0.25">
      <c r="A18" s="79" t="s">
        <v>104</v>
      </c>
      <c r="B18" s="63" t="s">
        <v>105</v>
      </c>
      <c r="C18" s="71" t="s">
        <v>3</v>
      </c>
      <c r="D18" s="196">
        <f t="shared" ref="D18:G18" si="42">D16/D20*100</f>
        <v>14.273912233902388</v>
      </c>
      <c r="E18" s="183">
        <f>E16/E20*100</f>
        <v>18.240557412668139</v>
      </c>
      <c r="F18" s="184">
        <f t="shared" si="42"/>
        <v>22.872716229276001</v>
      </c>
      <c r="G18" s="185">
        <f t="shared" si="42"/>
        <v>20.424278716322565</v>
      </c>
      <c r="H18" s="196">
        <f t="shared" ref="H18" si="43">H16/H20*100</f>
        <v>0</v>
      </c>
      <c r="I18" s="183" t="e">
        <f>I16/I20*100</f>
        <v>#DIV/0!</v>
      </c>
      <c r="J18" s="184" t="e">
        <f t="shared" ref="J18:L18" si="44">J16/J20*100</f>
        <v>#DIV/0!</v>
      </c>
      <c r="K18" s="185" t="e">
        <f t="shared" si="44"/>
        <v>#DIV/0!</v>
      </c>
      <c r="L18" s="196">
        <f t="shared" si="44"/>
        <v>0</v>
      </c>
      <c r="M18" s="183" t="e">
        <f>M16/M20*100</f>
        <v>#DIV/0!</v>
      </c>
      <c r="N18" s="184" t="e">
        <f t="shared" ref="N18:P18" si="45">N16/N20*100</f>
        <v>#DIV/0!</v>
      </c>
      <c r="O18" s="185" t="e">
        <f t="shared" si="45"/>
        <v>#DIV/0!</v>
      </c>
      <c r="P18" s="196">
        <f t="shared" si="45"/>
        <v>0</v>
      </c>
      <c r="Q18" s="183" t="e">
        <f>Q16/Q20*100</f>
        <v>#DIV/0!</v>
      </c>
      <c r="R18" s="184" t="e">
        <f t="shared" ref="R18:T18" si="46">R16/R20*100</f>
        <v>#DIV/0!</v>
      </c>
      <c r="S18" s="185" t="e">
        <f t="shared" si="46"/>
        <v>#DIV/0!</v>
      </c>
      <c r="T18" s="196">
        <f t="shared" si="46"/>
        <v>0</v>
      </c>
      <c r="U18" s="183" t="e">
        <f>U16/U20*100</f>
        <v>#DIV/0!</v>
      </c>
      <c r="V18" s="184" t="e">
        <f t="shared" ref="V18:X18" si="47">V16/V20*100</f>
        <v>#DIV/0!</v>
      </c>
      <c r="W18" s="185" t="e">
        <f t="shared" si="47"/>
        <v>#DIV/0!</v>
      </c>
      <c r="X18" s="196">
        <f t="shared" si="47"/>
        <v>0</v>
      </c>
      <c r="Y18" s="186">
        <f>Y16/Y20*100</f>
        <v>0</v>
      </c>
      <c r="Z18" s="187">
        <f t="shared" ref="Z18:AB18" si="48">Z16/Z20*100</f>
        <v>0</v>
      </c>
      <c r="AA18" s="185">
        <f t="shared" si="48"/>
        <v>0</v>
      </c>
      <c r="AB18" s="94">
        <f t="shared" si="48"/>
        <v>0</v>
      </c>
      <c r="AC18" s="83" t="e">
        <f>AC16/AC20*100</f>
        <v>#DIV/0!</v>
      </c>
      <c r="AD18" s="84" t="e">
        <f t="shared" ref="AD18:AF18" si="49">AD16/AD20*100</f>
        <v>#DIV/0!</v>
      </c>
      <c r="AE18" s="85" t="e">
        <f t="shared" si="49"/>
        <v>#DIV/0!</v>
      </c>
      <c r="AF18" s="94">
        <f t="shared" si="49"/>
        <v>0</v>
      </c>
      <c r="AG18" s="83" t="e">
        <f>AG16/AG20*100</f>
        <v>#DIV/0!</v>
      </c>
      <c r="AH18" s="84" t="e">
        <f t="shared" ref="AH18:AJ18" si="50">AH16/AH20*100</f>
        <v>#DIV/0!</v>
      </c>
      <c r="AI18" s="85" t="e">
        <f t="shared" si="50"/>
        <v>#DIV/0!</v>
      </c>
      <c r="AJ18" s="94">
        <f t="shared" si="50"/>
        <v>0</v>
      </c>
      <c r="AK18" s="83" t="e">
        <f>AK16/AK20*100</f>
        <v>#DIV/0!</v>
      </c>
      <c r="AL18" s="84" t="e">
        <f t="shared" ref="AL18:AN18" si="51">AL16/AL20*100</f>
        <v>#DIV/0!</v>
      </c>
      <c r="AM18" s="85" t="e">
        <f t="shared" si="51"/>
        <v>#DIV/0!</v>
      </c>
      <c r="AN18" s="94">
        <f t="shared" si="51"/>
        <v>0</v>
      </c>
      <c r="AO18" s="83" t="e">
        <f>AO16/AO20*100</f>
        <v>#DIV/0!</v>
      </c>
      <c r="AP18" s="84" t="e">
        <f t="shared" ref="AP18:AQ18" si="52">AP16/AP20*100</f>
        <v>#DIV/0!</v>
      </c>
      <c r="AQ18" s="85" t="e">
        <f t="shared" si="52"/>
        <v>#DIV/0!</v>
      </c>
    </row>
    <row r="19" spans="1:43" x14ac:dyDescent="0.25">
      <c r="A19" s="79" t="s">
        <v>106</v>
      </c>
      <c r="B19" s="70" t="s">
        <v>107</v>
      </c>
      <c r="C19" s="64"/>
      <c r="D19" s="65"/>
      <c r="E19" s="179"/>
      <c r="F19" s="180"/>
      <c r="G19" s="181"/>
      <c r="H19" s="65"/>
      <c r="I19" s="179"/>
      <c r="J19" s="180"/>
      <c r="K19" s="181"/>
      <c r="L19" s="65"/>
      <c r="M19" s="179"/>
      <c r="N19" s="180"/>
      <c r="O19" s="181"/>
      <c r="P19" s="65"/>
      <c r="Q19" s="179"/>
      <c r="R19" s="180"/>
      <c r="S19" s="181"/>
      <c r="T19" s="65"/>
      <c r="U19" s="179"/>
      <c r="V19" s="180"/>
      <c r="W19" s="181"/>
      <c r="X19" s="65"/>
      <c r="Y19" s="177"/>
      <c r="Z19" s="178"/>
      <c r="AA19" s="181"/>
      <c r="AB19" s="65"/>
      <c r="AC19" s="76"/>
      <c r="AD19" s="77"/>
      <c r="AE19" s="78"/>
      <c r="AF19" s="65"/>
      <c r="AG19" s="76"/>
      <c r="AH19" s="77"/>
      <c r="AI19" s="78"/>
      <c r="AJ19" s="65"/>
      <c r="AK19" s="76"/>
      <c r="AL19" s="77"/>
      <c r="AM19" s="78"/>
      <c r="AN19" s="65"/>
      <c r="AO19" s="76"/>
      <c r="AP19" s="77"/>
      <c r="AQ19" s="78"/>
    </row>
    <row r="20" spans="1:43" x14ac:dyDescent="0.25">
      <c r="A20" s="95" t="s">
        <v>108</v>
      </c>
      <c r="B20" s="86" t="s">
        <v>109</v>
      </c>
      <c r="C20" s="64" t="s">
        <v>33</v>
      </c>
      <c r="D20" s="188">
        <f t="shared" ref="D20:G20" si="53">D14-D16</f>
        <v>51203.971835000011</v>
      </c>
      <c r="E20" s="189">
        <f>E14-E16</f>
        <v>28187.235091999999</v>
      </c>
      <c r="F20" s="190">
        <f t="shared" si="53"/>
        <v>25139.733171</v>
      </c>
      <c r="G20" s="191">
        <f t="shared" si="53"/>
        <v>53326.968263000002</v>
      </c>
      <c r="H20" s="188">
        <f t="shared" ref="H20" si="54">H14-H16</f>
        <v>51203.971835000011</v>
      </c>
      <c r="I20" s="189">
        <f>I14-I16</f>
        <v>0</v>
      </c>
      <c r="J20" s="190">
        <f t="shared" ref="J20:L20" si="55">J14-J16</f>
        <v>0</v>
      </c>
      <c r="K20" s="191">
        <f t="shared" si="55"/>
        <v>0</v>
      </c>
      <c r="L20" s="188">
        <f t="shared" si="55"/>
        <v>51203.971835000011</v>
      </c>
      <c r="M20" s="189">
        <f>M14-M16</f>
        <v>0</v>
      </c>
      <c r="N20" s="190">
        <f t="shared" ref="N20:P20" si="56">N14-N16</f>
        <v>0</v>
      </c>
      <c r="O20" s="191">
        <f t="shared" si="56"/>
        <v>0</v>
      </c>
      <c r="P20" s="188">
        <f t="shared" si="56"/>
        <v>51203.971835000011</v>
      </c>
      <c r="Q20" s="189">
        <f>Q14-Q16</f>
        <v>0</v>
      </c>
      <c r="R20" s="190">
        <f t="shared" ref="R20:T20" si="57">R14-R16</f>
        <v>0</v>
      </c>
      <c r="S20" s="191">
        <f t="shared" si="57"/>
        <v>0</v>
      </c>
      <c r="T20" s="188">
        <f t="shared" si="57"/>
        <v>51203.971835000011</v>
      </c>
      <c r="U20" s="189">
        <f>U14-U16</f>
        <v>0</v>
      </c>
      <c r="V20" s="190">
        <f t="shared" ref="V20:X20" si="58">V14-V16</f>
        <v>0</v>
      </c>
      <c r="W20" s="191">
        <f t="shared" si="58"/>
        <v>0</v>
      </c>
      <c r="X20" s="188">
        <f t="shared" si="58"/>
        <v>50678.856459666662</v>
      </c>
      <c r="Y20" s="192">
        <f>Y14-Y16</f>
        <v>25183.950215999997</v>
      </c>
      <c r="Z20" s="193">
        <f t="shared" ref="Z20:AB20" si="59">Z14-Z16</f>
        <v>23215.204725999993</v>
      </c>
      <c r="AA20" s="191">
        <f t="shared" si="59"/>
        <v>48399.154941999994</v>
      </c>
      <c r="AB20" s="87">
        <f t="shared" si="59"/>
        <v>50678.856459666662</v>
      </c>
      <c r="AC20" s="88">
        <f>AC14-AC16</f>
        <v>0</v>
      </c>
      <c r="AD20" s="89">
        <f t="shared" ref="AD20:AF20" si="60">AD14-AD16</f>
        <v>0</v>
      </c>
      <c r="AE20" s="90">
        <f t="shared" si="60"/>
        <v>0</v>
      </c>
      <c r="AF20" s="87">
        <f t="shared" si="60"/>
        <v>50678.856459666662</v>
      </c>
      <c r="AG20" s="88">
        <f>AG14-AG16</f>
        <v>0</v>
      </c>
      <c r="AH20" s="89">
        <f t="shared" ref="AH20:AJ20" si="61">AH14-AH16</f>
        <v>0</v>
      </c>
      <c r="AI20" s="90">
        <f t="shared" si="61"/>
        <v>0</v>
      </c>
      <c r="AJ20" s="87">
        <f t="shared" si="61"/>
        <v>50678.856459666662</v>
      </c>
      <c r="AK20" s="88">
        <f>AK14-AK16</f>
        <v>0</v>
      </c>
      <c r="AL20" s="89">
        <f t="shared" ref="AL20:AN20" si="62">AL14-AL16</f>
        <v>0</v>
      </c>
      <c r="AM20" s="90">
        <f t="shared" si="62"/>
        <v>0</v>
      </c>
      <c r="AN20" s="87">
        <f t="shared" si="62"/>
        <v>50678.856459666662</v>
      </c>
      <c r="AO20" s="88">
        <f>AO14-AO16</f>
        <v>0</v>
      </c>
      <c r="AP20" s="89">
        <f t="shared" ref="AP20:AQ20" si="63">AP14-AP16</f>
        <v>0</v>
      </c>
      <c r="AQ20" s="90">
        <f t="shared" si="63"/>
        <v>0</v>
      </c>
    </row>
    <row r="21" spans="1:43" ht="30" x14ac:dyDescent="0.25">
      <c r="A21" s="79" t="s">
        <v>110</v>
      </c>
      <c r="B21" s="70" t="s">
        <v>111</v>
      </c>
      <c r="C21" s="64" t="s">
        <v>33</v>
      </c>
      <c r="D21" s="196">
        <f t="shared" ref="D21:AQ21" si="64">D22</f>
        <v>2105</v>
      </c>
      <c r="E21" s="183">
        <f>E22</f>
        <v>796.90899999999999</v>
      </c>
      <c r="F21" s="184">
        <f t="shared" si="64"/>
        <v>774.65800000000002</v>
      </c>
      <c r="G21" s="185">
        <f t="shared" si="64"/>
        <v>1571.567</v>
      </c>
      <c r="H21" s="196">
        <f t="shared" si="64"/>
        <v>2105</v>
      </c>
      <c r="I21" s="183">
        <f>I22</f>
        <v>0</v>
      </c>
      <c r="J21" s="184">
        <f t="shared" si="64"/>
        <v>0</v>
      </c>
      <c r="K21" s="185">
        <f t="shared" si="64"/>
        <v>0</v>
      </c>
      <c r="L21" s="196">
        <f t="shared" si="64"/>
        <v>2105</v>
      </c>
      <c r="M21" s="183">
        <f>M22</f>
        <v>0</v>
      </c>
      <c r="N21" s="184">
        <f t="shared" si="64"/>
        <v>0</v>
      </c>
      <c r="O21" s="185">
        <f t="shared" si="64"/>
        <v>0</v>
      </c>
      <c r="P21" s="196">
        <f t="shared" si="64"/>
        <v>2105</v>
      </c>
      <c r="Q21" s="183">
        <f>Q22</f>
        <v>0</v>
      </c>
      <c r="R21" s="184">
        <f t="shared" si="64"/>
        <v>0</v>
      </c>
      <c r="S21" s="185">
        <f t="shared" si="64"/>
        <v>0</v>
      </c>
      <c r="T21" s="196">
        <f t="shared" si="64"/>
        <v>2105</v>
      </c>
      <c r="U21" s="183">
        <f>U22</f>
        <v>0</v>
      </c>
      <c r="V21" s="184">
        <f t="shared" si="64"/>
        <v>0</v>
      </c>
      <c r="W21" s="185">
        <f t="shared" si="64"/>
        <v>0</v>
      </c>
      <c r="X21" s="196">
        <f t="shared" si="64"/>
        <v>3747.7419999999997</v>
      </c>
      <c r="Y21" s="186">
        <f>Y22</f>
        <v>2090.991</v>
      </c>
      <c r="Z21" s="187">
        <f t="shared" si="64"/>
        <v>258.29500000000002</v>
      </c>
      <c r="AA21" s="185">
        <f t="shared" si="64"/>
        <v>2349.2860000000001</v>
      </c>
      <c r="AB21" s="94">
        <f t="shared" si="64"/>
        <v>3747.7419999999997</v>
      </c>
      <c r="AC21" s="83">
        <f>AC22</f>
        <v>0</v>
      </c>
      <c r="AD21" s="84">
        <f t="shared" si="64"/>
        <v>0</v>
      </c>
      <c r="AE21" s="85">
        <f t="shared" si="64"/>
        <v>0</v>
      </c>
      <c r="AF21" s="94">
        <f t="shared" si="64"/>
        <v>3747.7419999999997</v>
      </c>
      <c r="AG21" s="83">
        <f>AG22</f>
        <v>0</v>
      </c>
      <c r="AH21" s="84">
        <f t="shared" si="64"/>
        <v>0</v>
      </c>
      <c r="AI21" s="85">
        <f t="shared" si="64"/>
        <v>0</v>
      </c>
      <c r="AJ21" s="94">
        <f t="shared" si="64"/>
        <v>3747.7419999999997</v>
      </c>
      <c r="AK21" s="83">
        <f>AK22</f>
        <v>0</v>
      </c>
      <c r="AL21" s="84">
        <f t="shared" si="64"/>
        <v>0</v>
      </c>
      <c r="AM21" s="85">
        <f t="shared" si="64"/>
        <v>0</v>
      </c>
      <c r="AN21" s="94">
        <f t="shared" si="64"/>
        <v>3747.7419999999997</v>
      </c>
      <c r="AO21" s="83">
        <f>AO22</f>
        <v>0</v>
      </c>
      <c r="AP21" s="84">
        <f t="shared" si="64"/>
        <v>0</v>
      </c>
      <c r="AQ21" s="85">
        <f t="shared" si="64"/>
        <v>0</v>
      </c>
    </row>
    <row r="22" spans="1:43" ht="15.75" x14ac:dyDescent="0.25">
      <c r="A22" s="79"/>
      <c r="B22" s="80" t="s">
        <v>112</v>
      </c>
      <c r="C22" s="64" t="s">
        <v>33</v>
      </c>
      <c r="D22" s="65">
        <v>2105</v>
      </c>
      <c r="E22" s="163">
        <v>796.90899999999999</v>
      </c>
      <c r="F22" s="164">
        <v>774.65800000000002</v>
      </c>
      <c r="G22" s="167">
        <f>E22+F22</f>
        <v>1571.567</v>
      </c>
      <c r="H22" s="65">
        <v>2105</v>
      </c>
      <c r="I22" s="183"/>
      <c r="J22" s="184"/>
      <c r="K22" s="75">
        <f t="shared" ref="K22" si="65">I22+J22</f>
        <v>0</v>
      </c>
      <c r="L22" s="65">
        <v>2105</v>
      </c>
      <c r="M22" s="183"/>
      <c r="N22" s="184"/>
      <c r="O22" s="75">
        <f t="shared" ref="O22" si="66">M22+N22</f>
        <v>0</v>
      </c>
      <c r="P22" s="65">
        <v>2105</v>
      </c>
      <c r="Q22" s="183"/>
      <c r="R22" s="184"/>
      <c r="S22" s="75">
        <f t="shared" ref="S22" si="67">Q22+R22</f>
        <v>0</v>
      </c>
      <c r="T22" s="65">
        <v>2105</v>
      </c>
      <c r="U22" s="183"/>
      <c r="V22" s="184"/>
      <c r="W22" s="75">
        <f t="shared" ref="W22" si="68">U22+V22</f>
        <v>0</v>
      </c>
      <c r="X22" s="65">
        <v>3747.7419999999997</v>
      </c>
      <c r="Y22" s="186">
        <v>2090.991</v>
      </c>
      <c r="Z22" s="187">
        <v>258.29500000000002</v>
      </c>
      <c r="AA22" s="167">
        <f>Y22+Z22</f>
        <v>2349.2860000000001</v>
      </c>
      <c r="AB22" s="65">
        <v>3747.7419999999997</v>
      </c>
      <c r="AC22" s="83"/>
      <c r="AD22" s="84"/>
      <c r="AE22" s="96">
        <f t="shared" ref="AE22" si="69">AC22+AD22</f>
        <v>0</v>
      </c>
      <c r="AF22" s="65">
        <v>3747.7419999999997</v>
      </c>
      <c r="AG22" s="83"/>
      <c r="AH22" s="84"/>
      <c r="AI22" s="96">
        <f t="shared" ref="AI22" si="70">AG22+AH22</f>
        <v>0</v>
      </c>
      <c r="AJ22" s="65">
        <v>3747.7419999999997</v>
      </c>
      <c r="AK22" s="83"/>
      <c r="AL22" s="84"/>
      <c r="AM22" s="96">
        <f t="shared" ref="AM22" si="71">AK22+AL22</f>
        <v>0</v>
      </c>
      <c r="AN22" s="65">
        <v>3747.7419999999997</v>
      </c>
      <c r="AO22" s="83"/>
      <c r="AP22" s="84"/>
      <c r="AQ22" s="96">
        <f t="shared" ref="AQ22" si="72">AO22+AP22</f>
        <v>0</v>
      </c>
    </row>
    <row r="23" spans="1:43" x14ac:dyDescent="0.25">
      <c r="A23" s="95" t="s">
        <v>113</v>
      </c>
      <c r="B23" s="97" t="s">
        <v>114</v>
      </c>
      <c r="C23" s="64" t="s">
        <v>33</v>
      </c>
      <c r="D23" s="188">
        <f>D20-D21</f>
        <v>49098.971835000011</v>
      </c>
      <c r="E23" s="189">
        <f>E20-E21</f>
        <v>27390.326091999999</v>
      </c>
      <c r="F23" s="190">
        <f t="shared" ref="F23:G23" si="73">F20-F21</f>
        <v>24365.075171</v>
      </c>
      <c r="G23" s="191">
        <f t="shared" si="73"/>
        <v>51755.401263</v>
      </c>
      <c r="H23" s="188">
        <f>H20-H21</f>
        <v>49098.971835000011</v>
      </c>
      <c r="I23" s="189">
        <f>I20-I21</f>
        <v>0</v>
      </c>
      <c r="J23" s="190">
        <f t="shared" ref="J23:K23" si="74">J20-J21</f>
        <v>0</v>
      </c>
      <c r="K23" s="191">
        <f t="shared" si="74"/>
        <v>0</v>
      </c>
      <c r="L23" s="188">
        <f>L20-L21</f>
        <v>49098.971835000011</v>
      </c>
      <c r="M23" s="189">
        <f>M20-M21</f>
        <v>0</v>
      </c>
      <c r="N23" s="190">
        <f t="shared" ref="N23:O23" si="75">N20-N21</f>
        <v>0</v>
      </c>
      <c r="O23" s="191">
        <f t="shared" si="75"/>
        <v>0</v>
      </c>
      <c r="P23" s="188">
        <f>P20-P21</f>
        <v>49098.971835000011</v>
      </c>
      <c r="Q23" s="189">
        <f>Q20-Q21</f>
        <v>0</v>
      </c>
      <c r="R23" s="190">
        <f t="shared" ref="R23:S23" si="76">R20-R21</f>
        <v>0</v>
      </c>
      <c r="S23" s="191">
        <f t="shared" si="76"/>
        <v>0</v>
      </c>
      <c r="T23" s="188">
        <f>T20-T21</f>
        <v>49098.971835000011</v>
      </c>
      <c r="U23" s="189">
        <f>U20-U21</f>
        <v>0</v>
      </c>
      <c r="V23" s="190">
        <f t="shared" ref="V23:W23" si="77">V20-V21</f>
        <v>0</v>
      </c>
      <c r="W23" s="191">
        <f t="shared" si="77"/>
        <v>0</v>
      </c>
      <c r="X23" s="188">
        <f>X20-X21</f>
        <v>46931.114459666664</v>
      </c>
      <c r="Y23" s="192">
        <f>Y20-Y21</f>
        <v>23092.959215999996</v>
      </c>
      <c r="Z23" s="193">
        <f t="shared" ref="Z23" si="78">Z20-Z21</f>
        <v>22956.909725999994</v>
      </c>
      <c r="AA23" s="191">
        <f>AA20-AA21</f>
        <v>46049.868941999994</v>
      </c>
      <c r="AB23" s="87">
        <f>AB20-AB21</f>
        <v>46931.114459666664</v>
      </c>
      <c r="AC23" s="88">
        <f>AC20-AC21</f>
        <v>0</v>
      </c>
      <c r="AD23" s="89">
        <f t="shared" ref="AD23:AE23" si="79">AD20-AD21</f>
        <v>0</v>
      </c>
      <c r="AE23" s="90">
        <f t="shared" si="79"/>
        <v>0</v>
      </c>
      <c r="AF23" s="87">
        <f>AF20-AF21</f>
        <v>46931.114459666664</v>
      </c>
      <c r="AG23" s="88">
        <f>AG20-AG21</f>
        <v>0</v>
      </c>
      <c r="AH23" s="89">
        <f t="shared" ref="AH23:AI23" si="80">AH20-AH21</f>
        <v>0</v>
      </c>
      <c r="AI23" s="90">
        <f t="shared" si="80"/>
        <v>0</v>
      </c>
      <c r="AJ23" s="87">
        <f>AJ20-AJ21</f>
        <v>46931.114459666664</v>
      </c>
      <c r="AK23" s="88">
        <f>AK20-AK21</f>
        <v>0</v>
      </c>
      <c r="AL23" s="89">
        <f t="shared" ref="AL23:AM23" si="81">AL20-AL21</f>
        <v>0</v>
      </c>
      <c r="AM23" s="90">
        <f t="shared" si="81"/>
        <v>0</v>
      </c>
      <c r="AN23" s="87">
        <f>AN20-AN21</f>
        <v>46931.114459666664</v>
      </c>
      <c r="AO23" s="88">
        <f>AO20-AO21</f>
        <v>0</v>
      </c>
      <c r="AP23" s="89">
        <f t="shared" ref="AP23:AQ23" si="82">AP20-AP21</f>
        <v>0</v>
      </c>
      <c r="AQ23" s="90">
        <f t="shared" si="82"/>
        <v>0</v>
      </c>
    </row>
    <row r="24" spans="1:43" x14ac:dyDescent="0.25">
      <c r="A24" s="98" t="s">
        <v>115</v>
      </c>
      <c r="B24" s="99" t="s">
        <v>77</v>
      </c>
      <c r="C24" s="64" t="s">
        <v>33</v>
      </c>
      <c r="D24" s="197">
        <f t="shared" ref="D24:G24" si="83">D25+D28</f>
        <v>39401.244390333341</v>
      </c>
      <c r="E24" s="198">
        <f t="shared" si="83"/>
        <v>22931.29665</v>
      </c>
      <c r="F24" s="199">
        <f t="shared" si="83"/>
        <v>20715.462471000003</v>
      </c>
      <c r="G24" s="200">
        <f t="shared" si="83"/>
        <v>43646.759121000003</v>
      </c>
      <c r="H24" s="197">
        <f t="shared" ref="H24:K24" si="84">H25+H28</f>
        <v>39401.244390333341</v>
      </c>
      <c r="I24" s="198">
        <f t="shared" si="84"/>
        <v>0</v>
      </c>
      <c r="J24" s="199">
        <f t="shared" si="84"/>
        <v>0</v>
      </c>
      <c r="K24" s="200">
        <f t="shared" si="84"/>
        <v>0</v>
      </c>
      <c r="L24" s="197">
        <f t="shared" ref="L24:O24" si="85">L25+L28</f>
        <v>39401.244390333341</v>
      </c>
      <c r="M24" s="198">
        <f t="shared" si="85"/>
        <v>0</v>
      </c>
      <c r="N24" s="199">
        <f t="shared" si="85"/>
        <v>0</v>
      </c>
      <c r="O24" s="200">
        <f t="shared" si="85"/>
        <v>0</v>
      </c>
      <c r="P24" s="197">
        <f t="shared" ref="P24:AE24" si="86">P25+P28</f>
        <v>39401.244390333341</v>
      </c>
      <c r="Q24" s="198">
        <f t="shared" si="86"/>
        <v>0</v>
      </c>
      <c r="R24" s="199">
        <f t="shared" si="86"/>
        <v>0</v>
      </c>
      <c r="S24" s="200">
        <f t="shared" si="86"/>
        <v>0</v>
      </c>
      <c r="T24" s="197">
        <f t="shared" si="86"/>
        <v>39401.244390333341</v>
      </c>
      <c r="U24" s="198">
        <f t="shared" si="86"/>
        <v>0</v>
      </c>
      <c r="V24" s="199">
        <f t="shared" si="86"/>
        <v>0</v>
      </c>
      <c r="W24" s="200">
        <f t="shared" si="86"/>
        <v>0</v>
      </c>
      <c r="X24" s="197">
        <f t="shared" si="86"/>
        <v>38968.21160433333</v>
      </c>
      <c r="Y24" s="198">
        <f t="shared" si="86"/>
        <v>19964.338605999998</v>
      </c>
      <c r="Z24" s="199">
        <f t="shared" si="86"/>
        <v>20227.653725999997</v>
      </c>
      <c r="AA24" s="200">
        <f t="shared" si="86"/>
        <v>40191.992331999994</v>
      </c>
      <c r="AB24" s="100">
        <f t="shared" si="86"/>
        <v>38968.21160433333</v>
      </c>
      <c r="AC24" s="83">
        <f t="shared" si="86"/>
        <v>0</v>
      </c>
      <c r="AD24" s="84">
        <f t="shared" si="86"/>
        <v>0</v>
      </c>
      <c r="AE24" s="85">
        <f t="shared" si="86"/>
        <v>0</v>
      </c>
      <c r="AF24" s="100">
        <f t="shared" ref="AF24:AQ24" si="87">AF25+AF28</f>
        <v>38968.21160433333</v>
      </c>
      <c r="AG24" s="83">
        <f t="shared" si="87"/>
        <v>0</v>
      </c>
      <c r="AH24" s="84">
        <f t="shared" si="87"/>
        <v>0</v>
      </c>
      <c r="AI24" s="85">
        <f t="shared" si="87"/>
        <v>0</v>
      </c>
      <c r="AJ24" s="100">
        <f t="shared" si="87"/>
        <v>38968.21160433333</v>
      </c>
      <c r="AK24" s="83">
        <f t="shared" si="87"/>
        <v>0</v>
      </c>
      <c r="AL24" s="84">
        <f t="shared" si="87"/>
        <v>0</v>
      </c>
      <c r="AM24" s="85">
        <f t="shared" si="87"/>
        <v>0</v>
      </c>
      <c r="AN24" s="100">
        <f t="shared" si="87"/>
        <v>38968.21160433333</v>
      </c>
      <c r="AO24" s="83">
        <f t="shared" si="87"/>
        <v>0</v>
      </c>
      <c r="AP24" s="84">
        <f t="shared" si="87"/>
        <v>0</v>
      </c>
      <c r="AQ24" s="85">
        <f t="shared" si="87"/>
        <v>0</v>
      </c>
    </row>
    <row r="25" spans="1:43" x14ac:dyDescent="0.25">
      <c r="A25" s="98"/>
      <c r="B25" s="101" t="s">
        <v>79</v>
      </c>
      <c r="C25" s="64" t="s">
        <v>33</v>
      </c>
      <c r="D25" s="196">
        <f t="shared" ref="D25" si="88">D26+D27</f>
        <v>39401.244390333341</v>
      </c>
      <c r="E25" s="165">
        <v>22931.29665</v>
      </c>
      <c r="F25" s="166">
        <v>20715.462471000003</v>
      </c>
      <c r="G25" s="185">
        <f>E25+F25</f>
        <v>43646.759121000003</v>
      </c>
      <c r="H25" s="196">
        <f t="shared" ref="H25:K25" si="89">H26+H27</f>
        <v>39401.244390333341</v>
      </c>
      <c r="I25" s="183">
        <f t="shared" si="89"/>
        <v>0</v>
      </c>
      <c r="J25" s="184">
        <f t="shared" si="89"/>
        <v>0</v>
      </c>
      <c r="K25" s="185">
        <f t="shared" si="89"/>
        <v>0</v>
      </c>
      <c r="L25" s="196">
        <f t="shared" ref="L25:O25" si="90">L26+L27</f>
        <v>39401.244390333341</v>
      </c>
      <c r="M25" s="183">
        <f t="shared" si="90"/>
        <v>0</v>
      </c>
      <c r="N25" s="184">
        <f t="shared" si="90"/>
        <v>0</v>
      </c>
      <c r="O25" s="185">
        <f t="shared" si="90"/>
        <v>0</v>
      </c>
      <c r="P25" s="196">
        <f t="shared" ref="P25:AE25" si="91">P26+P27</f>
        <v>39401.244390333341</v>
      </c>
      <c r="Q25" s="183">
        <f t="shared" si="91"/>
        <v>0</v>
      </c>
      <c r="R25" s="184">
        <f t="shared" si="91"/>
        <v>0</v>
      </c>
      <c r="S25" s="185">
        <f t="shared" si="91"/>
        <v>0</v>
      </c>
      <c r="T25" s="196">
        <f t="shared" si="91"/>
        <v>39401.244390333341</v>
      </c>
      <c r="U25" s="183">
        <f t="shared" si="91"/>
        <v>0</v>
      </c>
      <c r="V25" s="184">
        <f t="shared" si="91"/>
        <v>0</v>
      </c>
      <c r="W25" s="185">
        <f t="shared" si="91"/>
        <v>0</v>
      </c>
      <c r="X25" s="196">
        <f t="shared" si="91"/>
        <v>38968.21160433333</v>
      </c>
      <c r="Y25" s="183">
        <v>19964.338605999998</v>
      </c>
      <c r="Z25" s="184">
        <v>20227.653725999997</v>
      </c>
      <c r="AA25" s="185">
        <f>Y25+Z25</f>
        <v>40191.992331999994</v>
      </c>
      <c r="AB25" s="94">
        <f t="shared" si="91"/>
        <v>38968.21160433333</v>
      </c>
      <c r="AC25" s="83">
        <f t="shared" si="91"/>
        <v>0</v>
      </c>
      <c r="AD25" s="84">
        <f t="shared" si="91"/>
        <v>0</v>
      </c>
      <c r="AE25" s="85">
        <f t="shared" si="91"/>
        <v>0</v>
      </c>
      <c r="AF25" s="94">
        <f t="shared" ref="AF25:AQ25" si="92">AF26+AF27</f>
        <v>38968.21160433333</v>
      </c>
      <c r="AG25" s="83">
        <f t="shared" si="92"/>
        <v>0</v>
      </c>
      <c r="AH25" s="84">
        <f t="shared" si="92"/>
        <v>0</v>
      </c>
      <c r="AI25" s="85">
        <f t="shared" si="92"/>
        <v>0</v>
      </c>
      <c r="AJ25" s="94">
        <f t="shared" si="92"/>
        <v>38968.21160433333</v>
      </c>
      <c r="AK25" s="83">
        <f t="shared" si="92"/>
        <v>0</v>
      </c>
      <c r="AL25" s="84">
        <f t="shared" si="92"/>
        <v>0</v>
      </c>
      <c r="AM25" s="85">
        <f t="shared" si="92"/>
        <v>0</v>
      </c>
      <c r="AN25" s="94">
        <f t="shared" si="92"/>
        <v>38968.21160433333</v>
      </c>
      <c r="AO25" s="83">
        <f t="shared" si="92"/>
        <v>0</v>
      </c>
      <c r="AP25" s="84">
        <f t="shared" si="92"/>
        <v>0</v>
      </c>
      <c r="AQ25" s="85">
        <f t="shared" si="92"/>
        <v>0</v>
      </c>
    </row>
    <row r="26" spans="1:43" x14ac:dyDescent="0.25">
      <c r="A26" s="98"/>
      <c r="B26" s="102" t="s">
        <v>80</v>
      </c>
      <c r="C26" s="64" t="s">
        <v>33</v>
      </c>
      <c r="D26" s="65">
        <v>14057.010836367503</v>
      </c>
      <c r="E26" s="183">
        <v>21634.171999999999</v>
      </c>
      <c r="F26" s="184">
        <v>20437.702424999999</v>
      </c>
      <c r="G26" s="75">
        <f t="shared" ref="G26:G27" si="93">E26+F26</f>
        <v>42071.874425000002</v>
      </c>
      <c r="H26" s="65">
        <v>14057.010836367503</v>
      </c>
      <c r="I26" s="183"/>
      <c r="J26" s="184"/>
      <c r="K26" s="75">
        <f t="shared" ref="K26:K27" si="94">I26+J26</f>
        <v>0</v>
      </c>
      <c r="L26" s="65">
        <v>14057.010836367503</v>
      </c>
      <c r="M26" s="183"/>
      <c r="N26" s="184"/>
      <c r="O26" s="75">
        <f t="shared" ref="O26:O27" si="95">M26+N26</f>
        <v>0</v>
      </c>
      <c r="P26" s="65">
        <v>14057.010836367503</v>
      </c>
      <c r="Q26" s="183"/>
      <c r="R26" s="184"/>
      <c r="S26" s="75">
        <f t="shared" ref="S26:S27" si="96">Q26+R26</f>
        <v>0</v>
      </c>
      <c r="T26" s="65">
        <v>14057.010836367503</v>
      </c>
      <c r="U26" s="183"/>
      <c r="V26" s="184"/>
      <c r="W26" s="75">
        <f t="shared" ref="W26:W27" si="97">U26+V26</f>
        <v>0</v>
      </c>
      <c r="X26" s="65">
        <v>8538.6814550453837</v>
      </c>
      <c r="Y26" s="183">
        <v>5665.2169349999995</v>
      </c>
      <c r="Z26" s="184">
        <v>6704.6414850000001</v>
      </c>
      <c r="AA26" s="75">
        <f t="shared" ref="AA26:AA27" si="98">Y26+Z26</f>
        <v>12369.85842</v>
      </c>
      <c r="AB26" s="65">
        <v>8538.6814550453837</v>
      </c>
      <c r="AC26" s="83"/>
      <c r="AD26" s="84"/>
      <c r="AE26" s="96">
        <f t="shared" ref="AE26:AE27" si="99">AC26+AD26</f>
        <v>0</v>
      </c>
      <c r="AF26" s="65">
        <v>8538.6814550453837</v>
      </c>
      <c r="AG26" s="83"/>
      <c r="AH26" s="84"/>
      <c r="AI26" s="96">
        <f t="shared" ref="AI26:AI27" si="100">AG26+AH26</f>
        <v>0</v>
      </c>
      <c r="AJ26" s="65">
        <v>8538.6814550453837</v>
      </c>
      <c r="AK26" s="83"/>
      <c r="AL26" s="84"/>
      <c r="AM26" s="96">
        <f t="shared" ref="AM26:AM27" si="101">AK26+AL26</f>
        <v>0</v>
      </c>
      <c r="AN26" s="65">
        <v>8538.6814550453837</v>
      </c>
      <c r="AO26" s="83"/>
      <c r="AP26" s="84"/>
      <c r="AQ26" s="96">
        <f t="shared" ref="AQ26:AQ27" si="102">AO26+AP26</f>
        <v>0</v>
      </c>
    </row>
    <row r="27" spans="1:43" x14ac:dyDescent="0.25">
      <c r="A27" s="98"/>
      <c r="B27" s="102" t="s">
        <v>81</v>
      </c>
      <c r="C27" s="64" t="s">
        <v>33</v>
      </c>
      <c r="D27" s="65">
        <v>25344.233553965838</v>
      </c>
      <c r="E27" s="183">
        <f>E25-E26</f>
        <v>1297.1246500000016</v>
      </c>
      <c r="F27" s="184">
        <f>F25-F26</f>
        <v>277.76004600000306</v>
      </c>
      <c r="G27" s="75">
        <f t="shared" si="93"/>
        <v>1574.8846960000046</v>
      </c>
      <c r="H27" s="65">
        <v>25344.233553965838</v>
      </c>
      <c r="I27" s="183"/>
      <c r="J27" s="184"/>
      <c r="K27" s="75">
        <f t="shared" si="94"/>
        <v>0</v>
      </c>
      <c r="L27" s="65">
        <v>25344.233553965838</v>
      </c>
      <c r="M27" s="183"/>
      <c r="N27" s="184"/>
      <c r="O27" s="75">
        <f t="shared" si="95"/>
        <v>0</v>
      </c>
      <c r="P27" s="65">
        <v>25344.233553965838</v>
      </c>
      <c r="Q27" s="183"/>
      <c r="R27" s="184"/>
      <c r="S27" s="75">
        <f t="shared" si="96"/>
        <v>0</v>
      </c>
      <c r="T27" s="65">
        <v>25344.233553965838</v>
      </c>
      <c r="U27" s="183"/>
      <c r="V27" s="184"/>
      <c r="W27" s="75">
        <f t="shared" si="97"/>
        <v>0</v>
      </c>
      <c r="X27" s="65">
        <v>30429.530149287944</v>
      </c>
      <c r="Y27" s="183">
        <f>Y25-Y26</f>
        <v>14299.121670999997</v>
      </c>
      <c r="Z27" s="184">
        <f>Z25-Z26</f>
        <v>13523.012240999997</v>
      </c>
      <c r="AA27" s="75">
        <f t="shared" si="98"/>
        <v>27822.133911999994</v>
      </c>
      <c r="AB27" s="65">
        <v>30429.530149287944</v>
      </c>
      <c r="AC27" s="83"/>
      <c r="AD27" s="84"/>
      <c r="AE27" s="96">
        <f t="shared" si="99"/>
        <v>0</v>
      </c>
      <c r="AF27" s="65">
        <v>30429.530149287944</v>
      </c>
      <c r="AG27" s="83"/>
      <c r="AH27" s="84"/>
      <c r="AI27" s="96">
        <f t="shared" si="100"/>
        <v>0</v>
      </c>
      <c r="AJ27" s="65">
        <v>30429.530149287944</v>
      </c>
      <c r="AK27" s="83"/>
      <c r="AL27" s="84"/>
      <c r="AM27" s="96">
        <f t="shared" si="101"/>
        <v>0</v>
      </c>
      <c r="AN27" s="65">
        <v>30429.530149287944</v>
      </c>
      <c r="AO27" s="83"/>
      <c r="AP27" s="84"/>
      <c r="AQ27" s="96">
        <f t="shared" si="102"/>
        <v>0</v>
      </c>
    </row>
    <row r="28" spans="1:43" x14ac:dyDescent="0.25">
      <c r="A28" s="98"/>
      <c r="B28" s="101" t="s">
        <v>82</v>
      </c>
      <c r="C28" s="64" t="s">
        <v>33</v>
      </c>
      <c r="D28" s="65"/>
      <c r="E28" s="183"/>
      <c r="F28" s="184"/>
      <c r="G28" s="185"/>
      <c r="H28" s="65"/>
      <c r="I28" s="183"/>
      <c r="J28" s="184"/>
      <c r="K28" s="185"/>
      <c r="L28" s="65"/>
      <c r="M28" s="183"/>
      <c r="N28" s="184"/>
      <c r="O28" s="185"/>
      <c r="P28" s="65"/>
      <c r="Q28" s="183"/>
      <c r="R28" s="184"/>
      <c r="S28" s="185"/>
      <c r="T28" s="65"/>
      <c r="U28" s="183"/>
      <c r="V28" s="184"/>
      <c r="W28" s="185"/>
      <c r="X28" s="65"/>
      <c r="Y28" s="183"/>
      <c r="Z28" s="184"/>
      <c r="AA28" s="185"/>
      <c r="AB28" s="65"/>
      <c r="AC28" s="83"/>
      <c r="AD28" s="84"/>
      <c r="AE28" s="85"/>
      <c r="AF28" s="65"/>
      <c r="AG28" s="83"/>
      <c r="AH28" s="84"/>
      <c r="AI28" s="85"/>
      <c r="AJ28" s="65"/>
      <c r="AK28" s="83"/>
      <c r="AL28" s="84"/>
      <c r="AM28" s="85"/>
      <c r="AN28" s="65"/>
      <c r="AO28" s="83"/>
      <c r="AP28" s="84"/>
      <c r="AQ28" s="85"/>
    </row>
    <row r="29" spans="1:43" x14ac:dyDescent="0.25">
      <c r="A29" s="98"/>
      <c r="B29" s="102" t="s">
        <v>80</v>
      </c>
      <c r="C29" s="64" t="s">
        <v>33</v>
      </c>
      <c r="D29" s="65"/>
      <c r="E29" s="183"/>
      <c r="F29" s="184"/>
      <c r="G29" s="185"/>
      <c r="H29" s="65"/>
      <c r="I29" s="183"/>
      <c r="J29" s="184"/>
      <c r="K29" s="185"/>
      <c r="L29" s="65"/>
      <c r="M29" s="183"/>
      <c r="N29" s="184"/>
      <c r="O29" s="185"/>
      <c r="P29" s="65"/>
      <c r="Q29" s="183"/>
      <c r="R29" s="184"/>
      <c r="S29" s="185"/>
      <c r="T29" s="65"/>
      <c r="U29" s="183"/>
      <c r="V29" s="184"/>
      <c r="W29" s="185"/>
      <c r="X29" s="65"/>
      <c r="Y29" s="183"/>
      <c r="Z29" s="184"/>
      <c r="AA29" s="185"/>
      <c r="AB29" s="65"/>
      <c r="AC29" s="83"/>
      <c r="AD29" s="84"/>
      <c r="AE29" s="85"/>
      <c r="AF29" s="65"/>
      <c r="AG29" s="83"/>
      <c r="AH29" s="84"/>
      <c r="AI29" s="85"/>
      <c r="AJ29" s="65"/>
      <c r="AK29" s="83"/>
      <c r="AL29" s="84"/>
      <c r="AM29" s="85"/>
      <c r="AN29" s="65"/>
      <c r="AO29" s="83"/>
      <c r="AP29" s="84"/>
      <c r="AQ29" s="85"/>
    </row>
    <row r="30" spans="1:43" x14ac:dyDescent="0.25">
      <c r="A30" s="98"/>
      <c r="B30" s="102" t="s">
        <v>81</v>
      </c>
      <c r="C30" s="64" t="s">
        <v>33</v>
      </c>
      <c r="D30" s="65"/>
      <c r="E30" s="183"/>
      <c r="F30" s="184"/>
      <c r="G30" s="185"/>
      <c r="H30" s="65"/>
      <c r="I30" s="183"/>
      <c r="J30" s="184"/>
      <c r="K30" s="185"/>
      <c r="L30" s="65"/>
      <c r="M30" s="183"/>
      <c r="N30" s="184"/>
      <c r="O30" s="185"/>
      <c r="P30" s="65"/>
      <c r="Q30" s="183"/>
      <c r="R30" s="184"/>
      <c r="S30" s="185"/>
      <c r="T30" s="65"/>
      <c r="U30" s="183"/>
      <c r="V30" s="184"/>
      <c r="W30" s="185"/>
      <c r="X30" s="65"/>
      <c r="Y30" s="183"/>
      <c r="Z30" s="184"/>
      <c r="AA30" s="185"/>
      <c r="AB30" s="65"/>
      <c r="AC30" s="83"/>
      <c r="AD30" s="84"/>
      <c r="AE30" s="85"/>
      <c r="AF30" s="65"/>
      <c r="AG30" s="83"/>
      <c r="AH30" s="84"/>
      <c r="AI30" s="85"/>
      <c r="AJ30" s="65"/>
      <c r="AK30" s="83"/>
      <c r="AL30" s="84"/>
      <c r="AM30" s="85"/>
      <c r="AN30" s="65"/>
      <c r="AO30" s="83"/>
      <c r="AP30" s="84"/>
      <c r="AQ30" s="85"/>
    </row>
    <row r="31" spans="1:43" ht="15.75" x14ac:dyDescent="0.25">
      <c r="A31" s="98" t="s">
        <v>116</v>
      </c>
      <c r="B31" s="103" t="s">
        <v>117</v>
      </c>
      <c r="C31" s="64" t="s">
        <v>33</v>
      </c>
      <c r="D31" s="197">
        <f t="shared" ref="D31" si="103">D32+D33</f>
        <v>7109.7444446666668</v>
      </c>
      <c r="E31" s="172">
        <v>3303.3801919999996</v>
      </c>
      <c r="F31" s="173">
        <v>1803.9937</v>
      </c>
      <c r="G31" s="200">
        <f>E31+F31</f>
        <v>5107.3738919999996</v>
      </c>
      <c r="H31" s="197">
        <f t="shared" ref="H31:K31" si="104">H32+H33</f>
        <v>7109.7444446666668</v>
      </c>
      <c r="I31" s="198">
        <f t="shared" si="104"/>
        <v>0</v>
      </c>
      <c r="J31" s="199">
        <f t="shared" si="104"/>
        <v>0</v>
      </c>
      <c r="K31" s="200">
        <f t="shared" si="104"/>
        <v>0</v>
      </c>
      <c r="L31" s="197">
        <f t="shared" ref="L31:O31" si="105">L32+L33</f>
        <v>7109.7444446666668</v>
      </c>
      <c r="M31" s="198">
        <f t="shared" si="105"/>
        <v>0</v>
      </c>
      <c r="N31" s="199">
        <f t="shared" si="105"/>
        <v>0</v>
      </c>
      <c r="O31" s="200">
        <f t="shared" si="105"/>
        <v>0</v>
      </c>
      <c r="P31" s="197">
        <f t="shared" ref="P31:AE31" si="106">P32+P33</f>
        <v>7109.7444446666668</v>
      </c>
      <c r="Q31" s="198">
        <f t="shared" si="106"/>
        <v>0</v>
      </c>
      <c r="R31" s="199">
        <f t="shared" si="106"/>
        <v>0</v>
      </c>
      <c r="S31" s="200">
        <f t="shared" si="106"/>
        <v>0</v>
      </c>
      <c r="T31" s="197">
        <f t="shared" si="106"/>
        <v>7109.7444446666668</v>
      </c>
      <c r="U31" s="198">
        <f t="shared" si="106"/>
        <v>0</v>
      </c>
      <c r="V31" s="199">
        <f t="shared" si="106"/>
        <v>0</v>
      </c>
      <c r="W31" s="200">
        <f t="shared" si="106"/>
        <v>0</v>
      </c>
      <c r="X31" s="197">
        <f t="shared" si="106"/>
        <v>4884.0425220000006</v>
      </c>
      <c r="Y31" s="201">
        <v>2270.3236099999999</v>
      </c>
      <c r="Z31" s="202">
        <v>1833.9589999999998</v>
      </c>
      <c r="AA31" s="200">
        <f>Y31+Z31</f>
        <v>4104.2826100000002</v>
      </c>
      <c r="AB31" s="100">
        <f t="shared" si="106"/>
        <v>4884.0425220000006</v>
      </c>
      <c r="AC31" s="104">
        <f t="shared" si="106"/>
        <v>0</v>
      </c>
      <c r="AD31" s="105">
        <f t="shared" si="106"/>
        <v>0</v>
      </c>
      <c r="AE31" s="106">
        <f t="shared" si="106"/>
        <v>0</v>
      </c>
      <c r="AF31" s="100">
        <f t="shared" ref="AF31:AQ31" si="107">AF32+AF33</f>
        <v>4884.0425220000006</v>
      </c>
      <c r="AG31" s="104">
        <f t="shared" si="107"/>
        <v>0</v>
      </c>
      <c r="AH31" s="105">
        <f t="shared" si="107"/>
        <v>0</v>
      </c>
      <c r="AI31" s="106">
        <f t="shared" si="107"/>
        <v>0</v>
      </c>
      <c r="AJ31" s="100">
        <f t="shared" si="107"/>
        <v>4884.0425220000006</v>
      </c>
      <c r="AK31" s="104">
        <f t="shared" si="107"/>
        <v>0</v>
      </c>
      <c r="AL31" s="105">
        <f t="shared" si="107"/>
        <v>0</v>
      </c>
      <c r="AM31" s="106">
        <f t="shared" si="107"/>
        <v>0</v>
      </c>
      <c r="AN31" s="100">
        <f t="shared" si="107"/>
        <v>4884.0425220000006</v>
      </c>
      <c r="AO31" s="104">
        <f t="shared" si="107"/>
        <v>0</v>
      </c>
      <c r="AP31" s="105">
        <f t="shared" si="107"/>
        <v>0</v>
      </c>
      <c r="AQ31" s="106">
        <f t="shared" si="107"/>
        <v>0</v>
      </c>
    </row>
    <row r="32" spans="1:43" x14ac:dyDescent="0.25">
      <c r="A32" s="98"/>
      <c r="B32" s="102" t="s">
        <v>80</v>
      </c>
      <c r="C32" s="64" t="s">
        <v>33</v>
      </c>
      <c r="D32" s="65">
        <v>1986.8324596495816</v>
      </c>
      <c r="E32" s="183">
        <v>3230.5501919999997</v>
      </c>
      <c r="F32" s="184">
        <f>5024.007892-E32</f>
        <v>1793.4576999999999</v>
      </c>
      <c r="G32" s="75">
        <f t="shared" ref="G32:G33" si="108">E32+F32</f>
        <v>5024.0078919999996</v>
      </c>
      <c r="H32" s="65">
        <v>1986.8324596495816</v>
      </c>
      <c r="I32" s="183"/>
      <c r="J32" s="184"/>
      <c r="K32" s="75">
        <f t="shared" ref="K32:K33" si="109">I32+J32</f>
        <v>0</v>
      </c>
      <c r="L32" s="65">
        <v>1986.8324596495816</v>
      </c>
      <c r="M32" s="183"/>
      <c r="N32" s="184"/>
      <c r="O32" s="75">
        <f t="shared" ref="O32:O33" si="110">M32+N32</f>
        <v>0</v>
      </c>
      <c r="P32" s="65">
        <v>1986.8324596495816</v>
      </c>
      <c r="Q32" s="183"/>
      <c r="R32" s="184"/>
      <c r="S32" s="75">
        <f t="shared" ref="S32:S33" si="111">Q32+R32</f>
        <v>0</v>
      </c>
      <c r="T32" s="65">
        <v>1986.8324596495816</v>
      </c>
      <c r="U32" s="183"/>
      <c r="V32" s="184"/>
      <c r="W32" s="75">
        <f t="shared" ref="W32:W33" si="112">U32+V32</f>
        <v>0</v>
      </c>
      <c r="X32" s="65">
        <v>4810.2913272628221</v>
      </c>
      <c r="Y32" s="183">
        <v>2235.0536099999999</v>
      </c>
      <c r="Z32" s="184">
        <v>1802.7890000000002</v>
      </c>
      <c r="AA32" s="75">
        <f t="shared" ref="AA32:AA33" si="113">Y32+Z32</f>
        <v>4037.8426100000001</v>
      </c>
      <c r="AB32" s="65">
        <v>4810.2913272628221</v>
      </c>
      <c r="AC32" s="83"/>
      <c r="AD32" s="84"/>
      <c r="AE32" s="96">
        <f t="shared" ref="AE32:AE33" si="114">AC32+AD32</f>
        <v>0</v>
      </c>
      <c r="AF32" s="65">
        <v>4810.2913272628221</v>
      </c>
      <c r="AG32" s="83"/>
      <c r="AH32" s="84"/>
      <c r="AI32" s="96">
        <f t="shared" ref="AI32:AI33" si="115">AG32+AH32</f>
        <v>0</v>
      </c>
      <c r="AJ32" s="65">
        <v>4810.2913272628221</v>
      </c>
      <c r="AK32" s="83"/>
      <c r="AL32" s="84"/>
      <c r="AM32" s="96">
        <f t="shared" ref="AM32:AM33" si="116">AK32+AL32</f>
        <v>0</v>
      </c>
      <c r="AN32" s="65">
        <v>4810.2913272628221</v>
      </c>
      <c r="AO32" s="83"/>
      <c r="AP32" s="84"/>
      <c r="AQ32" s="96">
        <f t="shared" ref="AQ32:AQ33" si="117">AO32+AP32</f>
        <v>0</v>
      </c>
    </row>
    <row r="33" spans="1:43" x14ac:dyDescent="0.25">
      <c r="A33" s="98"/>
      <c r="B33" s="107" t="s">
        <v>83</v>
      </c>
      <c r="C33" s="64" t="s">
        <v>33</v>
      </c>
      <c r="D33" s="65">
        <v>5122.9119850170855</v>
      </c>
      <c r="E33" s="183">
        <f>E31-E32</f>
        <v>72.829999999999927</v>
      </c>
      <c r="F33" s="184">
        <f>F31-F32</f>
        <v>10.536000000000058</v>
      </c>
      <c r="G33" s="75">
        <f t="shared" si="108"/>
        <v>83.365999999999985</v>
      </c>
      <c r="H33" s="65">
        <v>5122.9119850170855</v>
      </c>
      <c r="I33" s="183"/>
      <c r="J33" s="184"/>
      <c r="K33" s="75">
        <f t="shared" si="109"/>
        <v>0</v>
      </c>
      <c r="L33" s="65">
        <v>5122.9119850170855</v>
      </c>
      <c r="M33" s="183"/>
      <c r="N33" s="184"/>
      <c r="O33" s="75">
        <f t="shared" si="110"/>
        <v>0</v>
      </c>
      <c r="P33" s="65">
        <v>5122.9119850170855</v>
      </c>
      <c r="Q33" s="183"/>
      <c r="R33" s="184"/>
      <c r="S33" s="75">
        <f t="shared" si="111"/>
        <v>0</v>
      </c>
      <c r="T33" s="65">
        <v>5122.9119850170855</v>
      </c>
      <c r="U33" s="183"/>
      <c r="V33" s="184"/>
      <c r="W33" s="75">
        <f t="shared" si="112"/>
        <v>0</v>
      </c>
      <c r="X33" s="65">
        <v>73.751194737178594</v>
      </c>
      <c r="Y33" s="183">
        <f>Y31-Y32</f>
        <v>35.269999999999982</v>
      </c>
      <c r="Z33" s="184">
        <f>Z31-Z32</f>
        <v>31.169999999999618</v>
      </c>
      <c r="AA33" s="75">
        <f t="shared" si="113"/>
        <v>66.4399999999996</v>
      </c>
      <c r="AB33" s="65">
        <v>73.751194737178594</v>
      </c>
      <c r="AC33" s="83"/>
      <c r="AD33" s="84"/>
      <c r="AE33" s="96">
        <f t="shared" si="114"/>
        <v>0</v>
      </c>
      <c r="AF33" s="65">
        <v>73.751194737178594</v>
      </c>
      <c r="AG33" s="83"/>
      <c r="AH33" s="84"/>
      <c r="AI33" s="96">
        <f t="shared" si="115"/>
        <v>0</v>
      </c>
      <c r="AJ33" s="65">
        <v>73.751194737178594</v>
      </c>
      <c r="AK33" s="83"/>
      <c r="AL33" s="84"/>
      <c r="AM33" s="96">
        <f t="shared" si="116"/>
        <v>0</v>
      </c>
      <c r="AN33" s="65">
        <v>73.751194737178594</v>
      </c>
      <c r="AO33" s="83"/>
      <c r="AP33" s="84"/>
      <c r="AQ33" s="96">
        <f t="shared" si="117"/>
        <v>0</v>
      </c>
    </row>
    <row r="34" spans="1:43" ht="15.75" x14ac:dyDescent="0.25">
      <c r="A34" s="98" t="s">
        <v>118</v>
      </c>
      <c r="B34" s="103" t="s">
        <v>0</v>
      </c>
      <c r="C34" s="64" t="s">
        <v>33</v>
      </c>
      <c r="D34" s="197">
        <f t="shared" ref="D34" si="118">D35+D36</f>
        <v>2587.9830000000002</v>
      </c>
      <c r="E34" s="172">
        <v>1155.6492499999999</v>
      </c>
      <c r="F34" s="173">
        <v>1845.6190000000001</v>
      </c>
      <c r="G34" s="200">
        <f>E34+F34</f>
        <v>3001.2682500000001</v>
      </c>
      <c r="H34" s="197">
        <f t="shared" ref="H34:K34" si="119">H35+H36</f>
        <v>2587.9830000000002</v>
      </c>
      <c r="I34" s="198">
        <f t="shared" si="119"/>
        <v>0</v>
      </c>
      <c r="J34" s="199">
        <f t="shared" si="119"/>
        <v>0</v>
      </c>
      <c r="K34" s="200">
        <f t="shared" si="119"/>
        <v>0</v>
      </c>
      <c r="L34" s="197">
        <f t="shared" ref="L34:O34" si="120">L35+L36</f>
        <v>2587.9830000000002</v>
      </c>
      <c r="M34" s="198">
        <f t="shared" si="120"/>
        <v>0</v>
      </c>
      <c r="N34" s="199">
        <f t="shared" si="120"/>
        <v>0</v>
      </c>
      <c r="O34" s="200">
        <f t="shared" si="120"/>
        <v>0</v>
      </c>
      <c r="P34" s="197">
        <f t="shared" ref="P34:AE34" si="121">P35+P36</f>
        <v>2587.9830000000002</v>
      </c>
      <c r="Q34" s="198">
        <f t="shared" si="121"/>
        <v>0</v>
      </c>
      <c r="R34" s="199">
        <f t="shared" si="121"/>
        <v>0</v>
      </c>
      <c r="S34" s="200">
        <f t="shared" si="121"/>
        <v>0</v>
      </c>
      <c r="T34" s="197">
        <f t="shared" si="121"/>
        <v>2587.9830000000002</v>
      </c>
      <c r="U34" s="198">
        <f t="shared" si="121"/>
        <v>0</v>
      </c>
      <c r="V34" s="199">
        <f t="shared" si="121"/>
        <v>0</v>
      </c>
      <c r="W34" s="200">
        <f t="shared" si="121"/>
        <v>0</v>
      </c>
      <c r="X34" s="197">
        <f t="shared" si="121"/>
        <v>3078.8603333333335</v>
      </c>
      <c r="Y34" s="203">
        <v>858.29699999999991</v>
      </c>
      <c r="Z34" s="204">
        <v>895.29699999999991</v>
      </c>
      <c r="AA34" s="200">
        <f>Y34+Z34</f>
        <v>1753.5939999999998</v>
      </c>
      <c r="AB34" s="100">
        <f t="shared" si="121"/>
        <v>3078.8603333333335</v>
      </c>
      <c r="AC34" s="104">
        <f t="shared" si="121"/>
        <v>0</v>
      </c>
      <c r="AD34" s="105">
        <f t="shared" si="121"/>
        <v>0</v>
      </c>
      <c r="AE34" s="106">
        <f t="shared" si="121"/>
        <v>0</v>
      </c>
      <c r="AF34" s="100">
        <f t="shared" ref="AF34:AQ34" si="122">AF35+AF36</f>
        <v>3078.8603333333335</v>
      </c>
      <c r="AG34" s="104">
        <f t="shared" si="122"/>
        <v>0</v>
      </c>
      <c r="AH34" s="105">
        <f t="shared" si="122"/>
        <v>0</v>
      </c>
      <c r="AI34" s="106">
        <f t="shared" si="122"/>
        <v>0</v>
      </c>
      <c r="AJ34" s="100">
        <f t="shared" si="122"/>
        <v>3078.8603333333335</v>
      </c>
      <c r="AK34" s="104">
        <f t="shared" si="122"/>
        <v>0</v>
      </c>
      <c r="AL34" s="105">
        <f t="shared" si="122"/>
        <v>0</v>
      </c>
      <c r="AM34" s="106">
        <f t="shared" si="122"/>
        <v>0</v>
      </c>
      <c r="AN34" s="100">
        <f t="shared" si="122"/>
        <v>3078.8603333333335</v>
      </c>
      <c r="AO34" s="104">
        <f t="shared" si="122"/>
        <v>0</v>
      </c>
      <c r="AP34" s="105">
        <f t="shared" si="122"/>
        <v>0</v>
      </c>
      <c r="AQ34" s="106">
        <f t="shared" si="122"/>
        <v>0</v>
      </c>
    </row>
    <row r="35" spans="1:43" x14ac:dyDescent="0.25">
      <c r="A35" s="98"/>
      <c r="B35" s="102" t="s">
        <v>80</v>
      </c>
      <c r="C35" s="64" t="s">
        <v>33</v>
      </c>
      <c r="D35" s="65">
        <v>2243.3297391526858</v>
      </c>
      <c r="E35" s="183">
        <v>1153.6492500000004</v>
      </c>
      <c r="F35" s="184">
        <v>1842.3190000000004</v>
      </c>
      <c r="G35" s="75">
        <f t="shared" ref="G35:G36" si="123">E35+F35</f>
        <v>2995.9682500000008</v>
      </c>
      <c r="H35" s="65">
        <v>2243.3297391526858</v>
      </c>
      <c r="I35" s="183"/>
      <c r="J35" s="184"/>
      <c r="K35" s="75">
        <f t="shared" ref="K35:K36" si="124">I35+J35</f>
        <v>0</v>
      </c>
      <c r="L35" s="65">
        <v>2243.3297391526858</v>
      </c>
      <c r="M35" s="183"/>
      <c r="N35" s="184"/>
      <c r="O35" s="75">
        <f t="shared" ref="O35:O36" si="125">M35+N35</f>
        <v>0</v>
      </c>
      <c r="P35" s="65">
        <v>2243.3297391526858</v>
      </c>
      <c r="Q35" s="183"/>
      <c r="R35" s="184"/>
      <c r="S35" s="75">
        <f t="shared" ref="S35:S36" si="126">Q35+R35</f>
        <v>0</v>
      </c>
      <c r="T35" s="65">
        <v>2243.3297391526858</v>
      </c>
      <c r="U35" s="183"/>
      <c r="V35" s="184"/>
      <c r="W35" s="75">
        <f t="shared" ref="W35:W36" si="127">U35+V35</f>
        <v>0</v>
      </c>
      <c r="X35" s="65">
        <v>2464.2965221703535</v>
      </c>
      <c r="Y35" s="183">
        <v>571.64699999999982</v>
      </c>
      <c r="Z35" s="184">
        <v>594.72200000000009</v>
      </c>
      <c r="AA35" s="75">
        <f t="shared" ref="AA35:AA36" si="128">Y35+Z35</f>
        <v>1166.3689999999999</v>
      </c>
      <c r="AB35" s="65">
        <v>2464.2965221703535</v>
      </c>
      <c r="AC35" s="83"/>
      <c r="AD35" s="84"/>
      <c r="AE35" s="96">
        <f t="shared" ref="AE35:AE36" si="129">AC35+AD35</f>
        <v>0</v>
      </c>
      <c r="AF35" s="65">
        <v>2464.2965221703535</v>
      </c>
      <c r="AG35" s="83"/>
      <c r="AH35" s="84"/>
      <c r="AI35" s="96">
        <f t="shared" ref="AI35:AI36" si="130">AG35+AH35</f>
        <v>0</v>
      </c>
      <c r="AJ35" s="65">
        <v>2464.2965221703535</v>
      </c>
      <c r="AK35" s="83"/>
      <c r="AL35" s="84"/>
      <c r="AM35" s="96">
        <f t="shared" ref="AM35:AM36" si="131">AK35+AL35</f>
        <v>0</v>
      </c>
      <c r="AN35" s="65">
        <v>2464.2965221703535</v>
      </c>
      <c r="AO35" s="83"/>
      <c r="AP35" s="84"/>
      <c r="AQ35" s="96">
        <f t="shared" ref="AQ35:AQ36" si="132">AO35+AP35</f>
        <v>0</v>
      </c>
    </row>
    <row r="36" spans="1:43" x14ac:dyDescent="0.25">
      <c r="A36" s="98"/>
      <c r="B36" s="102" t="s">
        <v>119</v>
      </c>
      <c r="C36" s="64" t="s">
        <v>33</v>
      </c>
      <c r="D36" s="65">
        <v>344.65326084731441</v>
      </c>
      <c r="E36" s="183">
        <f>E34-E35</f>
        <v>1.9999999999995453</v>
      </c>
      <c r="F36" s="184">
        <f>F34-F35</f>
        <v>3.2999999999997272</v>
      </c>
      <c r="G36" s="75">
        <f t="shared" si="123"/>
        <v>5.2999999999992724</v>
      </c>
      <c r="H36" s="65">
        <v>344.65326084731441</v>
      </c>
      <c r="I36" s="183"/>
      <c r="J36" s="184"/>
      <c r="K36" s="75">
        <f t="shared" si="124"/>
        <v>0</v>
      </c>
      <c r="L36" s="65">
        <v>344.65326084731441</v>
      </c>
      <c r="M36" s="183"/>
      <c r="N36" s="184"/>
      <c r="O36" s="75">
        <f t="shared" si="125"/>
        <v>0</v>
      </c>
      <c r="P36" s="65">
        <v>344.65326084731441</v>
      </c>
      <c r="Q36" s="183"/>
      <c r="R36" s="184"/>
      <c r="S36" s="75">
        <f t="shared" si="126"/>
        <v>0</v>
      </c>
      <c r="T36" s="65">
        <v>344.65326084731441</v>
      </c>
      <c r="U36" s="183"/>
      <c r="V36" s="184"/>
      <c r="W36" s="75">
        <f t="shared" si="127"/>
        <v>0</v>
      </c>
      <c r="X36" s="65">
        <v>614.56381116298007</v>
      </c>
      <c r="Y36" s="183">
        <f>Y34-Y35</f>
        <v>286.65000000000009</v>
      </c>
      <c r="Z36" s="184">
        <f>Z34-Z35</f>
        <v>300.57499999999982</v>
      </c>
      <c r="AA36" s="75">
        <f t="shared" si="128"/>
        <v>587.22499999999991</v>
      </c>
      <c r="AB36" s="65">
        <v>614.56381116298007</v>
      </c>
      <c r="AC36" s="83"/>
      <c r="AD36" s="84"/>
      <c r="AE36" s="96">
        <f t="shared" si="129"/>
        <v>0</v>
      </c>
      <c r="AF36" s="65">
        <v>614.56381116298007</v>
      </c>
      <c r="AG36" s="83"/>
      <c r="AH36" s="84"/>
      <c r="AI36" s="96">
        <f t="shared" si="130"/>
        <v>0</v>
      </c>
      <c r="AJ36" s="65">
        <v>614.56381116298007</v>
      </c>
      <c r="AK36" s="83"/>
      <c r="AL36" s="84"/>
      <c r="AM36" s="96">
        <f t="shared" si="131"/>
        <v>0</v>
      </c>
      <c r="AN36" s="65">
        <v>614.56381116298007</v>
      </c>
      <c r="AO36" s="83"/>
      <c r="AP36" s="84"/>
      <c r="AQ36" s="96">
        <f t="shared" si="132"/>
        <v>0</v>
      </c>
    </row>
    <row r="37" spans="1:43" ht="30" x14ac:dyDescent="0.25">
      <c r="A37" s="108" t="s">
        <v>120</v>
      </c>
      <c r="B37" s="109" t="s">
        <v>121</v>
      </c>
      <c r="C37" s="110" t="s">
        <v>33</v>
      </c>
      <c r="D37" s="111"/>
      <c r="E37" s="205"/>
      <c r="F37" s="206"/>
      <c r="G37" s="207"/>
      <c r="H37" s="111"/>
      <c r="I37" s="205"/>
      <c r="J37" s="206"/>
      <c r="K37" s="207"/>
      <c r="L37" s="111"/>
      <c r="M37" s="205"/>
      <c r="N37" s="206"/>
      <c r="O37" s="207"/>
      <c r="P37" s="111"/>
      <c r="Q37" s="205"/>
      <c r="R37" s="206"/>
      <c r="S37" s="207"/>
      <c r="T37" s="111"/>
      <c r="U37" s="205"/>
      <c r="V37" s="206"/>
      <c r="W37" s="207"/>
      <c r="X37" s="111"/>
      <c r="Y37" s="205"/>
      <c r="Z37" s="206"/>
      <c r="AA37" s="207"/>
      <c r="AB37" s="111"/>
      <c r="AC37" s="112"/>
      <c r="AD37" s="113"/>
      <c r="AE37" s="114"/>
      <c r="AF37" s="111"/>
      <c r="AG37" s="112"/>
      <c r="AH37" s="113"/>
      <c r="AI37" s="114"/>
      <c r="AJ37" s="111"/>
      <c r="AK37" s="112"/>
      <c r="AL37" s="113"/>
      <c r="AM37" s="114"/>
      <c r="AN37" s="111"/>
      <c r="AO37" s="112"/>
      <c r="AP37" s="113"/>
      <c r="AQ37" s="114"/>
    </row>
    <row r="38" spans="1:43" x14ac:dyDescent="0.25"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</row>
  </sheetData>
  <mergeCells count="26">
    <mergeCell ref="AJ4:AM4"/>
    <mergeCell ref="AN4:AQ4"/>
    <mergeCell ref="Y5:AA5"/>
    <mergeCell ref="AC5:AE5"/>
    <mergeCell ref="AK5:AM5"/>
    <mergeCell ref="AO5:AQ5"/>
    <mergeCell ref="X4:AA4"/>
    <mergeCell ref="AB4:AE4"/>
    <mergeCell ref="AF4:AI4"/>
    <mergeCell ref="AG5:AI5"/>
    <mergeCell ref="A2:A6"/>
    <mergeCell ref="B2:B6"/>
    <mergeCell ref="C2:C6"/>
    <mergeCell ref="H4:K4"/>
    <mergeCell ref="I5:K5"/>
    <mergeCell ref="D2:AA2"/>
    <mergeCell ref="X3:AA3"/>
    <mergeCell ref="T4:W4"/>
    <mergeCell ref="U5:W5"/>
    <mergeCell ref="D3:W3"/>
    <mergeCell ref="E5:G5"/>
    <mergeCell ref="D4:G4"/>
    <mergeCell ref="L4:O4"/>
    <mergeCell ref="M5:O5"/>
    <mergeCell ref="P4:S4"/>
    <mergeCell ref="Q5:S5"/>
  </mergeCells>
  <printOptions horizontalCentered="1"/>
  <pageMargins left="0.39370078740157483" right="0.39370078740157483" top="1.1811023622047245" bottom="0.39370078740157483" header="0.31496062992125984" footer="0.31496062992125984"/>
  <pageSetup paperSize="9" scale="63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27"/>
  <sheetViews>
    <sheetView zoomScale="80" zoomScaleNormal="80" workbookViewId="0">
      <selection activeCell="B21" sqref="B21:D21"/>
    </sheetView>
  </sheetViews>
  <sheetFormatPr defaultColWidth="9.140625" defaultRowHeight="15" x14ac:dyDescent="0.25"/>
  <cols>
    <col min="1" max="1" width="7.28515625" style="9" customWidth="1"/>
    <col min="2" max="2" width="45.7109375" style="9" customWidth="1"/>
    <col min="3" max="3" width="11.7109375" style="9" customWidth="1"/>
    <col min="4" max="6" width="15" style="9" customWidth="1"/>
    <col min="7" max="7" width="45.7109375" style="9" customWidth="1"/>
    <col min="8" max="8" width="11.7109375" style="9" customWidth="1"/>
    <col min="9" max="11" width="15" style="9" customWidth="1"/>
    <col min="12" max="12" width="16.7109375" style="9" customWidth="1"/>
    <col min="13" max="13" width="32.7109375" style="9" customWidth="1"/>
    <col min="14" max="16384" width="9.140625" style="9"/>
  </cols>
  <sheetData>
    <row r="1" spans="1:13" ht="37.5" customHeight="1" x14ac:dyDescent="0.25">
      <c r="A1" s="245" t="s">
        <v>66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3" ht="21.75" customHeight="1" x14ac:dyDescent="0.25">
      <c r="A2" s="244" t="s">
        <v>67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3" ht="18" customHeight="1" x14ac:dyDescent="0.25">
      <c r="A3" s="240" t="s">
        <v>9</v>
      </c>
      <c r="B3" s="239" t="s">
        <v>68</v>
      </c>
      <c r="C3" s="239"/>
      <c r="D3" s="239"/>
      <c r="E3" s="239"/>
      <c r="F3" s="239"/>
      <c r="G3" s="239" t="s">
        <v>69</v>
      </c>
      <c r="H3" s="239"/>
      <c r="I3" s="239"/>
      <c r="J3" s="239"/>
      <c r="K3" s="239"/>
      <c r="L3" s="231" t="s">
        <v>122</v>
      </c>
      <c r="M3" s="240" t="s">
        <v>123</v>
      </c>
    </row>
    <row r="4" spans="1:13" ht="94.5" x14ac:dyDescent="0.25">
      <c r="A4" s="241"/>
      <c r="B4" s="231" t="s">
        <v>10</v>
      </c>
      <c r="C4" s="231"/>
      <c r="D4" s="231"/>
      <c r="E4" s="24" t="s">
        <v>70</v>
      </c>
      <c r="F4" s="24" t="s">
        <v>11</v>
      </c>
      <c r="G4" s="231" t="s">
        <v>10</v>
      </c>
      <c r="H4" s="231"/>
      <c r="I4" s="231"/>
      <c r="J4" s="24" t="s">
        <v>70</v>
      </c>
      <c r="K4" s="24" t="s">
        <v>71</v>
      </c>
      <c r="L4" s="231"/>
      <c r="M4" s="241"/>
    </row>
    <row r="5" spans="1:13" ht="15.75" x14ac:dyDescent="0.25">
      <c r="A5" s="24">
        <v>1</v>
      </c>
      <c r="B5" s="231">
        <v>2</v>
      </c>
      <c r="C5" s="231"/>
      <c r="D5" s="231"/>
      <c r="E5" s="24">
        <v>3</v>
      </c>
      <c r="F5" s="24">
        <v>4</v>
      </c>
      <c r="G5" s="231">
        <v>5</v>
      </c>
      <c r="H5" s="231"/>
      <c r="I5" s="231"/>
      <c r="J5" s="24">
        <v>6</v>
      </c>
      <c r="K5" s="24">
        <v>7</v>
      </c>
      <c r="L5" s="48">
        <v>8</v>
      </c>
      <c r="M5" s="48">
        <v>9</v>
      </c>
    </row>
    <row r="6" spans="1:13" ht="18" customHeight="1" x14ac:dyDescent="0.25">
      <c r="A6" s="24" t="s">
        <v>4</v>
      </c>
      <c r="B6" s="231"/>
      <c r="C6" s="231"/>
      <c r="D6" s="231"/>
      <c r="E6" s="24"/>
      <c r="F6" s="36"/>
      <c r="G6" s="231"/>
      <c r="H6" s="231"/>
      <c r="I6" s="231"/>
      <c r="J6" s="24"/>
      <c r="K6" s="36"/>
      <c r="L6" s="115"/>
      <c r="M6" s="115"/>
    </row>
    <row r="7" spans="1:13" ht="15.75" customHeight="1" x14ac:dyDescent="0.25">
      <c r="A7" s="232" t="s">
        <v>12</v>
      </c>
      <c r="B7" s="233"/>
      <c r="C7" s="233"/>
      <c r="D7" s="234"/>
      <c r="E7" s="242"/>
      <c r="F7" s="243"/>
      <c r="G7" s="235" t="s">
        <v>12</v>
      </c>
      <c r="H7" s="236"/>
      <c r="I7" s="236"/>
      <c r="J7" s="237"/>
      <c r="K7" s="237"/>
      <c r="L7" s="116"/>
      <c r="M7" s="116"/>
    </row>
    <row r="8" spans="1:13" ht="18" customHeight="1" x14ac:dyDescent="0.25">
      <c r="A8" s="230" t="s">
        <v>34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</row>
    <row r="9" spans="1:13" ht="18" customHeight="1" x14ac:dyDescent="0.25">
      <c r="A9" s="3"/>
      <c r="B9" s="3"/>
      <c r="C9" s="3"/>
      <c r="D9" s="3"/>
      <c r="G9" s="3"/>
      <c r="H9" s="3"/>
      <c r="I9" s="3"/>
    </row>
    <row r="10" spans="1:13" ht="15.75" customHeight="1" x14ac:dyDescent="0.25">
      <c r="A10" s="238" t="s">
        <v>72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</row>
    <row r="11" spans="1:13" ht="15.75" customHeight="1" x14ac:dyDescent="0.25">
      <c r="A11" s="240" t="s">
        <v>9</v>
      </c>
      <c r="B11" s="239" t="s">
        <v>68</v>
      </c>
      <c r="C11" s="239"/>
      <c r="D11" s="239"/>
      <c r="E11" s="239"/>
      <c r="F11" s="239"/>
      <c r="G11" s="239" t="s">
        <v>69</v>
      </c>
      <c r="H11" s="239"/>
      <c r="I11" s="239"/>
      <c r="J11" s="239"/>
      <c r="K11" s="239"/>
      <c r="L11" s="231" t="s">
        <v>122</v>
      </c>
      <c r="M11" s="240" t="s">
        <v>123</v>
      </c>
    </row>
    <row r="12" spans="1:13" ht="94.5" x14ac:dyDescent="0.25">
      <c r="A12" s="241"/>
      <c r="B12" s="231" t="s">
        <v>10</v>
      </c>
      <c r="C12" s="231"/>
      <c r="D12" s="231"/>
      <c r="E12" s="24" t="s">
        <v>70</v>
      </c>
      <c r="F12" s="24" t="s">
        <v>11</v>
      </c>
      <c r="G12" s="231" t="s">
        <v>10</v>
      </c>
      <c r="H12" s="231"/>
      <c r="I12" s="231"/>
      <c r="J12" s="24" t="s">
        <v>70</v>
      </c>
      <c r="K12" s="24" t="s">
        <v>71</v>
      </c>
      <c r="L12" s="231"/>
      <c r="M12" s="241"/>
    </row>
    <row r="13" spans="1:13" ht="15.75" x14ac:dyDescent="0.25">
      <c r="A13" s="24">
        <v>1</v>
      </c>
      <c r="B13" s="231">
        <v>2</v>
      </c>
      <c r="C13" s="231"/>
      <c r="D13" s="231"/>
      <c r="E13" s="24">
        <v>3</v>
      </c>
      <c r="F13" s="24">
        <v>4</v>
      </c>
      <c r="G13" s="231">
        <v>5</v>
      </c>
      <c r="H13" s="231"/>
      <c r="I13" s="231"/>
      <c r="J13" s="24">
        <v>6</v>
      </c>
      <c r="K13" s="24">
        <v>7</v>
      </c>
      <c r="L13" s="48">
        <v>8</v>
      </c>
      <c r="M13" s="48">
        <v>9</v>
      </c>
    </row>
    <row r="14" spans="1:13" ht="15.75" x14ac:dyDescent="0.25">
      <c r="A14" s="24" t="s">
        <v>4</v>
      </c>
      <c r="B14" s="231"/>
      <c r="C14" s="231"/>
      <c r="D14" s="231"/>
      <c r="E14" s="24"/>
      <c r="F14" s="36"/>
      <c r="G14" s="231"/>
      <c r="H14" s="231"/>
      <c r="I14" s="231"/>
      <c r="J14" s="24"/>
      <c r="K14" s="36"/>
      <c r="L14" s="115"/>
      <c r="M14" s="115"/>
    </row>
    <row r="15" spans="1:13" ht="15.75" x14ac:dyDescent="0.25">
      <c r="A15" s="232" t="s">
        <v>12</v>
      </c>
      <c r="B15" s="233"/>
      <c r="C15" s="233"/>
      <c r="D15" s="234"/>
      <c r="E15" s="24"/>
      <c r="F15" s="36"/>
      <c r="G15" s="235" t="s">
        <v>12</v>
      </c>
      <c r="H15" s="236"/>
      <c r="I15" s="236"/>
      <c r="J15" s="237"/>
      <c r="K15" s="237"/>
      <c r="L15" s="116"/>
      <c r="M15" s="116"/>
    </row>
    <row r="16" spans="1:13" ht="18" customHeight="1" x14ac:dyDescent="0.25">
      <c r="A16" s="230" t="s">
        <v>35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</row>
    <row r="17" spans="1:13" ht="15.75" x14ac:dyDescent="0.25">
      <c r="A17" s="3"/>
      <c r="B17" s="3"/>
      <c r="C17" s="3"/>
      <c r="D17" s="3"/>
      <c r="G17" s="3"/>
      <c r="H17" s="3"/>
      <c r="I17" s="3"/>
    </row>
    <row r="18" spans="1:13" ht="19.5" customHeight="1" x14ac:dyDescent="0.25">
      <c r="A18" s="244" t="s">
        <v>73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4"/>
    </row>
    <row r="19" spans="1:13" ht="19.5" customHeight="1" x14ac:dyDescent="0.25">
      <c r="A19" s="240" t="s">
        <v>9</v>
      </c>
      <c r="B19" s="239" t="s">
        <v>68</v>
      </c>
      <c r="C19" s="239"/>
      <c r="D19" s="239"/>
      <c r="E19" s="239"/>
      <c r="F19" s="239"/>
      <c r="G19" s="239" t="s">
        <v>69</v>
      </c>
      <c r="H19" s="239"/>
      <c r="I19" s="239"/>
      <c r="J19" s="239"/>
      <c r="K19" s="239"/>
      <c r="L19" s="231" t="s">
        <v>122</v>
      </c>
      <c r="M19" s="240" t="s">
        <v>123</v>
      </c>
    </row>
    <row r="20" spans="1:13" ht="94.5" x14ac:dyDescent="0.25">
      <c r="A20" s="241"/>
      <c r="B20" s="231" t="s">
        <v>10</v>
      </c>
      <c r="C20" s="231"/>
      <c r="D20" s="231"/>
      <c r="E20" s="24" t="s">
        <v>70</v>
      </c>
      <c r="F20" s="24" t="s">
        <v>11</v>
      </c>
      <c r="G20" s="231" t="s">
        <v>10</v>
      </c>
      <c r="H20" s="231"/>
      <c r="I20" s="231"/>
      <c r="J20" s="24" t="s">
        <v>70</v>
      </c>
      <c r="K20" s="24" t="s">
        <v>71</v>
      </c>
      <c r="L20" s="231"/>
      <c r="M20" s="241"/>
    </row>
    <row r="21" spans="1:13" ht="15.75" x14ac:dyDescent="0.25">
      <c r="A21" s="24">
        <v>1</v>
      </c>
      <c r="B21" s="231">
        <v>2</v>
      </c>
      <c r="C21" s="231"/>
      <c r="D21" s="231"/>
      <c r="E21" s="24">
        <v>3</v>
      </c>
      <c r="F21" s="24">
        <v>4</v>
      </c>
      <c r="G21" s="231">
        <v>5</v>
      </c>
      <c r="H21" s="231"/>
      <c r="I21" s="231"/>
      <c r="J21" s="24">
        <v>6</v>
      </c>
      <c r="K21" s="24">
        <v>7</v>
      </c>
      <c r="L21" s="48">
        <v>8</v>
      </c>
      <c r="M21" s="48">
        <v>9</v>
      </c>
    </row>
    <row r="22" spans="1:13" ht="15.75" x14ac:dyDescent="0.25">
      <c r="A22" s="24" t="s">
        <v>4</v>
      </c>
      <c r="B22" s="231"/>
      <c r="C22" s="231"/>
      <c r="D22" s="231"/>
      <c r="E22" s="24"/>
      <c r="F22" s="36"/>
      <c r="G22" s="231"/>
      <c r="H22" s="231"/>
      <c r="I22" s="231"/>
      <c r="J22" s="24"/>
      <c r="K22" s="36"/>
      <c r="L22" s="115"/>
      <c r="M22" s="115"/>
    </row>
    <row r="23" spans="1:13" ht="14.25" customHeight="1" x14ac:dyDescent="0.25">
      <c r="A23" s="232" t="s">
        <v>12</v>
      </c>
      <c r="B23" s="233"/>
      <c r="C23" s="233"/>
      <c r="D23" s="234"/>
      <c r="E23" s="24"/>
      <c r="F23" s="36"/>
      <c r="G23" s="235" t="s">
        <v>12</v>
      </c>
      <c r="H23" s="236"/>
      <c r="I23" s="236"/>
      <c r="J23" s="237"/>
      <c r="K23" s="237"/>
      <c r="L23" s="116"/>
      <c r="M23" s="116"/>
    </row>
    <row r="24" spans="1:13" ht="18" customHeight="1" x14ac:dyDescent="0.25">
      <c r="A24" s="230" t="s">
        <v>74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0"/>
    </row>
    <row r="25" spans="1:13" ht="18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3" x14ac:dyDescent="0.25">
      <c r="D26" s="46"/>
      <c r="E26" s="46"/>
      <c r="F26" s="46"/>
      <c r="I26" s="46"/>
    </row>
    <row r="27" spans="1:13" x14ac:dyDescent="0.25">
      <c r="D27" s="46"/>
      <c r="E27" s="46"/>
      <c r="F27" s="46"/>
      <c r="I27" s="46"/>
    </row>
  </sheetData>
  <mergeCells count="51">
    <mergeCell ref="L19:L20"/>
    <mergeCell ref="M19:M20"/>
    <mergeCell ref="L3:L4"/>
    <mergeCell ref="M3:M4"/>
    <mergeCell ref="A1:M1"/>
    <mergeCell ref="L11:L12"/>
    <mergeCell ref="M11:M12"/>
    <mergeCell ref="A18:K18"/>
    <mergeCell ref="A19:A20"/>
    <mergeCell ref="B19:F19"/>
    <mergeCell ref="G19:K19"/>
    <mergeCell ref="G20:I20"/>
    <mergeCell ref="B20:D20"/>
    <mergeCell ref="G5:I5"/>
    <mergeCell ref="G6:I6"/>
    <mergeCell ref="G7:I7"/>
    <mergeCell ref="A2:K2"/>
    <mergeCell ref="A3:A4"/>
    <mergeCell ref="B3:F3"/>
    <mergeCell ref="G3:K3"/>
    <mergeCell ref="G4:I4"/>
    <mergeCell ref="B4:D4"/>
    <mergeCell ref="B5:D5"/>
    <mergeCell ref="B6:D6"/>
    <mergeCell ref="A7:D7"/>
    <mergeCell ref="E7:F7"/>
    <mergeCell ref="J7:K7"/>
    <mergeCell ref="A8:K8"/>
    <mergeCell ref="A16:K16"/>
    <mergeCell ref="B13:D13"/>
    <mergeCell ref="G13:I13"/>
    <mergeCell ref="B14:D14"/>
    <mergeCell ref="G14:I14"/>
    <mergeCell ref="G10:K10"/>
    <mergeCell ref="G11:K11"/>
    <mergeCell ref="J15:K15"/>
    <mergeCell ref="A15:D15"/>
    <mergeCell ref="G15:I15"/>
    <mergeCell ref="B12:D12"/>
    <mergeCell ref="A10:F10"/>
    <mergeCell ref="A11:A12"/>
    <mergeCell ref="B11:F11"/>
    <mergeCell ref="G12:I12"/>
    <mergeCell ref="A24:K24"/>
    <mergeCell ref="B21:D21"/>
    <mergeCell ref="G21:I21"/>
    <mergeCell ref="B22:D22"/>
    <mergeCell ref="G22:I22"/>
    <mergeCell ref="A23:D23"/>
    <mergeCell ref="G23:I23"/>
    <mergeCell ref="J23:K23"/>
  </mergeCells>
  <phoneticPr fontId="2" type="noConversion"/>
  <printOptions horizontalCentered="1"/>
  <pageMargins left="0.39370078740157483" right="0.39370078740157483" top="1.1811023622047245" bottom="0.39370078740157483" header="0.31496062992125984" footer="0.31496062992125984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10"/>
  <sheetViews>
    <sheetView zoomScaleNormal="100" workbookViewId="0">
      <selection activeCell="K16" sqref="K16"/>
    </sheetView>
  </sheetViews>
  <sheetFormatPr defaultColWidth="9.140625" defaultRowHeight="15" x14ac:dyDescent="0.25"/>
  <cols>
    <col min="1" max="1" width="7.28515625" style="9" customWidth="1"/>
    <col min="2" max="2" width="45.7109375" style="9" customWidth="1"/>
    <col min="3" max="3" width="11.7109375" style="9" customWidth="1"/>
    <col min="4" max="4" width="15" style="9" customWidth="1"/>
    <col min="5" max="8" width="15" style="9" hidden="1" customWidth="1"/>
    <col min="9" max="9" width="45.7109375" style="9" customWidth="1"/>
    <col min="10" max="10" width="11.7109375" style="9" customWidth="1"/>
    <col min="11" max="11" width="15" style="9" customWidth="1"/>
    <col min="12" max="15" width="15" style="9" hidden="1" customWidth="1"/>
    <col min="16" max="16" width="16.7109375" style="9" customWidth="1"/>
    <col min="17" max="17" width="32.7109375" style="9" customWidth="1"/>
    <col min="18" max="16384" width="9.140625" style="9"/>
  </cols>
  <sheetData>
    <row r="1" spans="1:15" ht="15.75" customHeight="1" x14ac:dyDescent="0.25">
      <c r="A1" s="251" t="s">
        <v>75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15" ht="17.25" customHeight="1" x14ac:dyDescent="0.25">
      <c r="A2" s="231" t="s">
        <v>13</v>
      </c>
      <c r="B2" s="239" t="s">
        <v>68</v>
      </c>
      <c r="C2" s="239"/>
      <c r="D2" s="239"/>
      <c r="E2" s="239"/>
      <c r="F2" s="239"/>
      <c r="G2" s="239"/>
      <c r="H2" s="239"/>
      <c r="I2" s="248" t="s">
        <v>69</v>
      </c>
      <c r="J2" s="249"/>
      <c r="K2" s="250"/>
      <c r="L2" s="122"/>
      <c r="M2" s="122"/>
      <c r="N2" s="122"/>
      <c r="O2" s="123"/>
    </row>
    <row r="3" spans="1:15" ht="34.5" customHeight="1" x14ac:dyDescent="0.25">
      <c r="A3" s="231"/>
      <c r="B3" s="246" t="s">
        <v>1</v>
      </c>
      <c r="C3" s="246" t="s">
        <v>14</v>
      </c>
      <c r="D3" s="231" t="s">
        <v>76</v>
      </c>
      <c r="E3" s="231"/>
      <c r="F3" s="231"/>
      <c r="G3" s="231"/>
      <c r="H3" s="231"/>
      <c r="I3" s="246" t="s">
        <v>1</v>
      </c>
      <c r="J3" s="246" t="s">
        <v>14</v>
      </c>
      <c r="K3" s="48" t="s">
        <v>76</v>
      </c>
      <c r="L3" s="124"/>
      <c r="M3" s="124"/>
      <c r="N3" s="124"/>
      <c r="O3" s="125"/>
    </row>
    <row r="4" spans="1:15" ht="15.75" x14ac:dyDescent="0.25">
      <c r="A4" s="231"/>
      <c r="B4" s="247"/>
      <c r="C4" s="247"/>
      <c r="D4" s="37" t="s">
        <v>85</v>
      </c>
      <c r="E4" s="37" t="s">
        <v>86</v>
      </c>
      <c r="F4" s="37" t="s">
        <v>87</v>
      </c>
      <c r="G4" s="37" t="s">
        <v>88</v>
      </c>
      <c r="H4" s="37" t="s">
        <v>89</v>
      </c>
      <c r="I4" s="247"/>
      <c r="J4" s="247"/>
      <c r="K4" s="37" t="s">
        <v>85</v>
      </c>
      <c r="L4" s="37" t="s">
        <v>86</v>
      </c>
      <c r="M4" s="37" t="s">
        <v>87</v>
      </c>
      <c r="N4" s="37" t="s">
        <v>88</v>
      </c>
      <c r="O4" s="37" t="s">
        <v>89</v>
      </c>
    </row>
    <row r="5" spans="1:15" ht="15.75" x14ac:dyDescent="0.25">
      <c r="A5" s="48">
        <v>1</v>
      </c>
      <c r="B5" s="48">
        <v>2</v>
      </c>
      <c r="C5" s="48">
        <v>3</v>
      </c>
      <c r="D5" s="35">
        <v>4</v>
      </c>
      <c r="E5" s="35">
        <v>5</v>
      </c>
      <c r="F5" s="35"/>
      <c r="G5" s="35"/>
      <c r="H5" s="35">
        <v>6</v>
      </c>
      <c r="I5" s="48">
        <v>5</v>
      </c>
      <c r="J5" s="48">
        <v>6</v>
      </c>
      <c r="K5" s="35">
        <v>7</v>
      </c>
      <c r="L5" s="35"/>
      <c r="M5" s="35"/>
      <c r="N5" s="35">
        <v>10</v>
      </c>
      <c r="O5" s="35">
        <v>11</v>
      </c>
    </row>
    <row r="6" spans="1:15" ht="15.75" x14ac:dyDescent="0.25">
      <c r="A6" s="38" t="s">
        <v>4</v>
      </c>
      <c r="B6" s="39" t="s">
        <v>7</v>
      </c>
      <c r="C6" s="40" t="s">
        <v>2</v>
      </c>
      <c r="D6" s="121">
        <v>54582.940744254782</v>
      </c>
      <c r="E6" s="121">
        <v>58759.885240663498</v>
      </c>
      <c r="F6" s="121">
        <v>64017.904791262728</v>
      </c>
      <c r="G6" s="121">
        <v>66166.952275016782</v>
      </c>
      <c r="H6" s="121">
        <v>68717.769862415298</v>
      </c>
      <c r="I6" s="39" t="s">
        <v>7</v>
      </c>
      <c r="J6" s="40" t="s">
        <v>2</v>
      </c>
      <c r="K6" s="41">
        <v>71599.957060000001</v>
      </c>
      <c r="L6" s="41"/>
      <c r="M6" s="41"/>
      <c r="N6" s="41"/>
      <c r="O6" s="41"/>
    </row>
    <row r="7" spans="1:15" ht="15.75" x14ac:dyDescent="0.25">
      <c r="A7" s="38" t="s">
        <v>5</v>
      </c>
      <c r="B7" s="39" t="s">
        <v>8</v>
      </c>
      <c r="C7" s="40" t="s">
        <v>2</v>
      </c>
      <c r="D7" s="121">
        <v>32452.346495767659</v>
      </c>
      <c r="E7" s="121">
        <v>37920.054798916404</v>
      </c>
      <c r="F7" s="121">
        <v>43604.021123109014</v>
      </c>
      <c r="G7" s="121">
        <v>48942.179600930365</v>
      </c>
      <c r="H7" s="121">
        <v>52733.830936971979</v>
      </c>
      <c r="I7" s="39" t="s">
        <v>8</v>
      </c>
      <c r="J7" s="40" t="s">
        <v>2</v>
      </c>
      <c r="K7" s="41">
        <v>38423.497520000004</v>
      </c>
      <c r="L7" s="41"/>
      <c r="M7" s="41"/>
      <c r="N7" s="41"/>
      <c r="O7" s="41"/>
    </row>
    <row r="9" spans="1:15" x14ac:dyDescent="0.25">
      <c r="E9" s="47"/>
      <c r="F9" s="47"/>
      <c r="G9" s="47"/>
      <c r="H9" s="46"/>
    </row>
    <row r="10" spans="1:15" x14ac:dyDescent="0.25">
      <c r="D10" s="46"/>
      <c r="E10" s="46"/>
      <c r="F10" s="46"/>
      <c r="G10" s="46"/>
      <c r="H10" s="46"/>
      <c r="K10" s="46"/>
      <c r="L10" s="46"/>
      <c r="M10" s="46"/>
    </row>
  </sheetData>
  <mergeCells count="9">
    <mergeCell ref="I3:I4"/>
    <mergeCell ref="J3:J4"/>
    <mergeCell ref="I2:K2"/>
    <mergeCell ref="A1:O1"/>
    <mergeCell ref="A2:A4"/>
    <mergeCell ref="B2:H2"/>
    <mergeCell ref="B3:B4"/>
    <mergeCell ref="C3:C4"/>
    <mergeCell ref="D3:H3"/>
  </mergeCells>
  <pageMargins left="0.39370078740157483" right="0.39370078740157483" top="1.1811023622047245" bottom="0.39370078740157483" header="0.31496062992125984" footer="0.31496062992125984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8"/>
  <sheetViews>
    <sheetView tabSelected="1" zoomScale="85" zoomScaleNormal="85" workbookViewId="0">
      <selection activeCell="J16" sqref="J16"/>
    </sheetView>
  </sheetViews>
  <sheetFormatPr defaultColWidth="9.140625" defaultRowHeight="15" x14ac:dyDescent="0.25"/>
  <cols>
    <col min="1" max="1" width="7.85546875" style="9" customWidth="1"/>
    <col min="2" max="2" width="51.5703125" style="9" customWidth="1"/>
    <col min="3" max="3" width="10.5703125" style="9" customWidth="1"/>
    <col min="4" max="5" width="10.28515625" style="9" customWidth="1"/>
    <col min="6" max="6" width="11.42578125" style="9" customWidth="1"/>
    <col min="7" max="7" width="12.85546875" style="9" customWidth="1"/>
    <col min="8" max="9" width="10.28515625" style="9" customWidth="1"/>
    <col min="10" max="10" width="13.140625" style="9" customWidth="1"/>
    <col min="11" max="11" width="12.85546875" style="9" customWidth="1"/>
    <col min="12" max="16384" width="9.140625" style="9"/>
  </cols>
  <sheetData>
    <row r="1" spans="1:11" ht="32.25" customHeight="1" x14ac:dyDescent="0.25">
      <c r="A1" s="252" t="s">
        <v>125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5.75" customHeight="1" x14ac:dyDescent="0.25">
      <c r="A2" s="268" t="s">
        <v>13</v>
      </c>
      <c r="B2" s="271" t="s">
        <v>1</v>
      </c>
      <c r="C2" s="271" t="s">
        <v>14</v>
      </c>
      <c r="D2" s="265" t="s">
        <v>28</v>
      </c>
      <c r="E2" s="266"/>
      <c r="F2" s="266"/>
      <c r="G2" s="267"/>
      <c r="H2" s="265" t="s">
        <v>28</v>
      </c>
      <c r="I2" s="266"/>
      <c r="J2" s="266"/>
      <c r="K2" s="267"/>
    </row>
    <row r="3" spans="1:11" ht="21" customHeight="1" x14ac:dyDescent="0.25">
      <c r="A3" s="269"/>
      <c r="B3" s="272"/>
      <c r="C3" s="272"/>
      <c r="D3" s="255" t="s">
        <v>7</v>
      </c>
      <c r="E3" s="256"/>
      <c r="F3" s="256"/>
      <c r="G3" s="257"/>
      <c r="H3" s="258" t="s">
        <v>8</v>
      </c>
      <c r="I3" s="259"/>
      <c r="J3" s="259"/>
      <c r="K3" s="260"/>
    </row>
    <row r="4" spans="1:11" ht="21" customHeight="1" x14ac:dyDescent="0.25">
      <c r="A4" s="269"/>
      <c r="B4" s="272"/>
      <c r="C4" s="272"/>
      <c r="D4" s="274" t="s">
        <v>85</v>
      </c>
      <c r="E4" s="275"/>
      <c r="F4" s="253" t="s">
        <v>124</v>
      </c>
      <c r="G4" s="253" t="s">
        <v>123</v>
      </c>
      <c r="H4" s="261" t="s">
        <v>85</v>
      </c>
      <c r="I4" s="262"/>
      <c r="J4" s="263" t="s">
        <v>124</v>
      </c>
      <c r="K4" s="263" t="s">
        <v>123</v>
      </c>
    </row>
    <row r="5" spans="1:11" ht="19.5" customHeight="1" x14ac:dyDescent="0.25">
      <c r="A5" s="270"/>
      <c r="B5" s="273"/>
      <c r="C5" s="273"/>
      <c r="D5" s="209" t="s">
        <v>58</v>
      </c>
      <c r="E5" s="209" t="s">
        <v>59</v>
      </c>
      <c r="F5" s="254"/>
      <c r="G5" s="254"/>
      <c r="H5" s="210" t="s">
        <v>58</v>
      </c>
      <c r="I5" s="210" t="s">
        <v>59</v>
      </c>
      <c r="J5" s="264"/>
      <c r="K5" s="264"/>
    </row>
    <row r="6" spans="1:11" ht="15" customHeight="1" x14ac:dyDescent="0.25">
      <c r="A6" s="50">
        <v>1</v>
      </c>
      <c r="B6" s="49">
        <f>A6+1</f>
        <v>2</v>
      </c>
      <c r="C6" s="49">
        <f t="shared" ref="C6:D6" si="0">B6+1</f>
        <v>3</v>
      </c>
      <c r="D6" s="49">
        <f t="shared" si="0"/>
        <v>4</v>
      </c>
      <c r="E6" s="49">
        <v>5</v>
      </c>
      <c r="F6" s="151">
        <v>6</v>
      </c>
      <c r="G6" s="151">
        <v>7</v>
      </c>
      <c r="H6" s="49">
        <v>8</v>
      </c>
      <c r="I6" s="49">
        <v>9</v>
      </c>
      <c r="J6" s="49">
        <v>10</v>
      </c>
      <c r="K6" s="49">
        <v>11</v>
      </c>
    </row>
    <row r="7" spans="1:11" s="1" customFormat="1" ht="15.75" x14ac:dyDescent="0.25">
      <c r="A7" s="11" t="s">
        <v>25</v>
      </c>
      <c r="B7" s="153" t="s">
        <v>15</v>
      </c>
      <c r="C7" s="154"/>
      <c r="D7" s="154"/>
      <c r="E7" s="154"/>
      <c r="F7" s="154"/>
      <c r="G7" s="155"/>
      <c r="H7" s="154"/>
      <c r="I7" s="154"/>
      <c r="J7" s="154"/>
      <c r="K7" s="155"/>
    </row>
    <row r="8" spans="1:11" ht="93" customHeight="1" x14ac:dyDescent="0.25">
      <c r="A8" s="12" t="s">
        <v>20</v>
      </c>
      <c r="B8" s="126" t="s">
        <v>36</v>
      </c>
      <c r="C8" s="13" t="s">
        <v>3</v>
      </c>
      <c r="D8" s="18">
        <f t="shared" ref="D8:H8" si="1">D9/D10</f>
        <v>0</v>
      </c>
      <c r="E8" s="208">
        <f t="shared" si="1"/>
        <v>2.5000000000000001E-2</v>
      </c>
      <c r="F8" s="279">
        <f>E8-D8</f>
        <v>2.5000000000000001E-2</v>
      </c>
      <c r="G8" s="147" t="s">
        <v>126</v>
      </c>
      <c r="H8" s="18">
        <f t="shared" si="1"/>
        <v>0</v>
      </c>
      <c r="I8" s="148">
        <v>0</v>
      </c>
      <c r="J8" s="279">
        <f>I8-H8</f>
        <v>0</v>
      </c>
      <c r="K8" s="148"/>
    </row>
    <row r="9" spans="1:11" ht="48.75" customHeight="1" x14ac:dyDescent="0.25">
      <c r="A9" s="12" t="s">
        <v>16</v>
      </c>
      <c r="B9" s="127" t="s">
        <v>37</v>
      </c>
      <c r="C9" s="14" t="s">
        <v>21</v>
      </c>
      <c r="D9" s="5">
        <v>0</v>
      </c>
      <c r="E9" s="128">
        <v>1</v>
      </c>
      <c r="F9" s="139">
        <f>E9-D9</f>
        <v>1</v>
      </c>
      <c r="G9" s="145" t="s">
        <v>126</v>
      </c>
      <c r="H9" s="5">
        <v>0</v>
      </c>
      <c r="I9" s="42">
        <v>0</v>
      </c>
      <c r="J9" s="139">
        <f>I9-H9</f>
        <v>0</v>
      </c>
      <c r="K9" s="42"/>
    </row>
    <row r="10" spans="1:11" ht="18.75" customHeight="1" x14ac:dyDescent="0.25">
      <c r="A10" s="15" t="s">
        <v>17</v>
      </c>
      <c r="B10" s="129" t="s">
        <v>22</v>
      </c>
      <c r="C10" s="16" t="s">
        <v>21</v>
      </c>
      <c r="D10" s="130">
        <v>28</v>
      </c>
      <c r="E10" s="131">
        <v>40</v>
      </c>
      <c r="F10" s="140">
        <f>E10-D10</f>
        <v>12</v>
      </c>
      <c r="G10" s="146"/>
      <c r="H10" s="130">
        <v>16</v>
      </c>
      <c r="I10" s="152">
        <v>12</v>
      </c>
      <c r="J10" s="140">
        <f>I10-H10</f>
        <v>-4</v>
      </c>
      <c r="K10" s="152"/>
    </row>
    <row r="11" spans="1:11" ht="17.25" customHeight="1" x14ac:dyDescent="0.25">
      <c r="A11" s="4" t="s">
        <v>26</v>
      </c>
      <c r="B11" s="156" t="s">
        <v>18</v>
      </c>
      <c r="C11" s="157"/>
      <c r="D11" s="157"/>
      <c r="E11" s="157"/>
      <c r="F11" s="157"/>
      <c r="G11" s="158"/>
      <c r="H11" s="157"/>
      <c r="I11" s="157"/>
      <c r="J11" s="157"/>
      <c r="K11" s="158"/>
    </row>
    <row r="12" spans="1:11" ht="31.5" customHeight="1" x14ac:dyDescent="0.25">
      <c r="A12" s="17" t="s">
        <v>20</v>
      </c>
      <c r="B12" s="132" t="s">
        <v>45</v>
      </c>
      <c r="C12" s="20" t="s">
        <v>19</v>
      </c>
      <c r="D12" s="18">
        <f t="shared" ref="D12:H12" si="2">D13/D14</f>
        <v>0</v>
      </c>
      <c r="E12" s="148">
        <v>0</v>
      </c>
      <c r="F12" s="280">
        <f>E12-D12</f>
        <v>0</v>
      </c>
      <c r="G12" s="138"/>
      <c r="H12" s="18">
        <f t="shared" si="2"/>
        <v>0</v>
      </c>
      <c r="I12" s="148">
        <v>0</v>
      </c>
      <c r="J12" s="138">
        <f>I12-H12</f>
        <v>0</v>
      </c>
      <c r="K12" s="148"/>
    </row>
    <row r="13" spans="1:11" ht="183.75" customHeight="1" x14ac:dyDescent="0.25">
      <c r="A13" s="12" t="s">
        <v>16</v>
      </c>
      <c r="B13" s="133" t="s">
        <v>38</v>
      </c>
      <c r="C13" s="14" t="s">
        <v>21</v>
      </c>
      <c r="D13" s="5">
        <v>0</v>
      </c>
      <c r="E13" s="42">
        <v>0</v>
      </c>
      <c r="F13" s="5">
        <f t="shared" ref="F13:F14" si="3">E13-D13</f>
        <v>0</v>
      </c>
      <c r="G13" s="139"/>
      <c r="H13" s="5">
        <v>0</v>
      </c>
      <c r="I13" s="42">
        <v>0</v>
      </c>
      <c r="J13" s="5">
        <f t="shared" ref="J13:J14" si="4">I13-H13</f>
        <v>0</v>
      </c>
      <c r="K13" s="42"/>
    </row>
    <row r="14" spans="1:11" ht="19.5" customHeight="1" x14ac:dyDescent="0.25">
      <c r="A14" s="19" t="s">
        <v>17</v>
      </c>
      <c r="B14" s="134" t="s">
        <v>23</v>
      </c>
      <c r="C14" s="43" t="s">
        <v>24</v>
      </c>
      <c r="D14" s="8">
        <v>12.872999999999999</v>
      </c>
      <c r="E14" s="44">
        <f>D14</f>
        <v>12.872999999999999</v>
      </c>
      <c r="F14" s="281">
        <f t="shared" si="3"/>
        <v>0</v>
      </c>
      <c r="G14" s="141"/>
      <c r="H14" s="8">
        <v>8.2174999999999994</v>
      </c>
      <c r="I14" s="44">
        <f>H14</f>
        <v>8.2174999999999994</v>
      </c>
      <c r="J14" s="281">
        <f t="shared" si="4"/>
        <v>0</v>
      </c>
      <c r="K14" s="44"/>
    </row>
    <row r="15" spans="1:11" ht="18" customHeight="1" x14ac:dyDescent="0.25">
      <c r="A15" s="4" t="s">
        <v>27</v>
      </c>
      <c r="B15" s="276" t="s">
        <v>39</v>
      </c>
      <c r="C15" s="277"/>
      <c r="D15" s="277"/>
      <c r="E15" s="277"/>
      <c r="F15" s="277"/>
      <c r="G15" s="278"/>
      <c r="H15" s="159"/>
      <c r="I15" s="159"/>
      <c r="J15" s="159"/>
      <c r="K15" s="160"/>
    </row>
    <row r="16" spans="1:11" ht="33" customHeight="1" x14ac:dyDescent="0.25">
      <c r="A16" s="17" t="s">
        <v>20</v>
      </c>
      <c r="B16" s="135" t="s">
        <v>40</v>
      </c>
      <c r="C16" s="20" t="s">
        <v>41</v>
      </c>
      <c r="D16" s="136">
        <v>6.0202184286630399E-2</v>
      </c>
      <c r="E16" s="149">
        <f>E17/E18</f>
        <v>6.6043122777506374E-2</v>
      </c>
      <c r="F16" s="284">
        <f>E16-D16</f>
        <v>5.8409384908759757E-3</v>
      </c>
      <c r="G16" s="142"/>
      <c r="H16" s="136">
        <v>6.129064635426576E-2</v>
      </c>
      <c r="I16" s="149">
        <f>I17/I18</f>
        <v>5.9840073725888884E-2</v>
      </c>
      <c r="J16" s="282">
        <f>I16-H16</f>
        <v>-1.4505726283768755E-3</v>
      </c>
      <c r="K16" s="149"/>
    </row>
    <row r="17" spans="1:11" ht="37.5" customHeight="1" x14ac:dyDescent="0.25">
      <c r="A17" s="12" t="s">
        <v>16</v>
      </c>
      <c r="B17" s="133" t="s">
        <v>42</v>
      </c>
      <c r="C17" s="21" t="s">
        <v>43</v>
      </c>
      <c r="D17" s="7">
        <v>3.0831832388495148</v>
      </c>
      <c r="E17" s="168">
        <v>4.2411980000000007</v>
      </c>
      <c r="F17" s="283">
        <f t="shared" ref="F17:F18" si="5">E17-D17</f>
        <v>1.1580147611504858</v>
      </c>
      <c r="G17" s="143"/>
      <c r="H17" s="7">
        <v>3.106736178930825</v>
      </c>
      <c r="I17" s="168">
        <v>2.8962089999999998</v>
      </c>
      <c r="J17" s="283">
        <f t="shared" ref="J17:J18" si="6">I17-H17</f>
        <v>-0.21052717893082518</v>
      </c>
      <c r="K17" s="150"/>
    </row>
    <row r="18" spans="1:11" ht="21.75" customHeight="1" x14ac:dyDescent="0.25">
      <c r="A18" s="15" t="s">
        <v>17</v>
      </c>
      <c r="B18" s="137" t="s">
        <v>44</v>
      </c>
      <c r="C18" s="22" t="s">
        <v>29</v>
      </c>
      <c r="D18" s="6">
        <v>51.203971835000004</v>
      </c>
      <c r="E18" s="45">
        <v>64.218616892</v>
      </c>
      <c r="F18" s="8">
        <f t="shared" si="5"/>
        <v>13.014645056999996</v>
      </c>
      <c r="G18" s="144"/>
      <c r="H18" s="6">
        <v>50.678856459666662</v>
      </c>
      <c r="I18" s="45">
        <v>48.39915494200001</v>
      </c>
      <c r="J18" s="141">
        <f t="shared" si="6"/>
        <v>-2.279701517666652</v>
      </c>
      <c r="K18" s="45"/>
    </row>
  </sheetData>
  <mergeCells count="15">
    <mergeCell ref="B15:G15"/>
    <mergeCell ref="A1:K1"/>
    <mergeCell ref="F4:F5"/>
    <mergeCell ref="G4:G5"/>
    <mergeCell ref="D3:G3"/>
    <mergeCell ref="H3:K3"/>
    <mergeCell ref="H4:I4"/>
    <mergeCell ref="J4:J5"/>
    <mergeCell ref="K4:K5"/>
    <mergeCell ref="D2:G2"/>
    <mergeCell ref="H2:K2"/>
    <mergeCell ref="A2:A5"/>
    <mergeCell ref="B2:B5"/>
    <mergeCell ref="C2:C5"/>
    <mergeCell ref="D4:E4"/>
  </mergeCells>
  <printOptions horizontalCentered="1"/>
  <pageMargins left="0.39370078740157483" right="0.39370078740157483" top="1.1811023622047245" bottom="0.39370078740157483" header="0.31496062992125984" footer="0.31496062992125984"/>
  <pageSetup paperSize="9" scale="74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раздел 1</vt:lpstr>
      <vt:lpstr>раздел 2</vt:lpstr>
      <vt:lpstr>раздел 3</vt:lpstr>
      <vt:lpstr>раздел 4</vt:lpstr>
      <vt:lpstr>раздел 5</vt:lpstr>
      <vt:lpstr>'раздел 2'!Заголовки_для_печати</vt:lpstr>
      <vt:lpstr>'раздел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2020-05-12T05:56:52Z</cp:lastPrinted>
  <dcterms:created xsi:type="dcterms:W3CDTF">1996-10-08T23:32:33Z</dcterms:created>
  <dcterms:modified xsi:type="dcterms:W3CDTF">2020-05-12T05:56:57Z</dcterms:modified>
</cp:coreProperties>
</file>