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_СО СТАРОГО СЕРВЕРА\CommitteeCost\ЖКХ\КОММУНАЛЬНЫЕ УСЛУГИ на 2025 год\МУП Айсберг\ПП 2025-2029\"/>
    </mc:Choice>
  </mc:AlternateContent>
  <xr:revisionPtr revIDLastSave="0" documentId="13_ncr:1_{A2A4E38D-31FA-4F87-AB27-5B57948C54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1" r:id="rId1"/>
    <sheet name="разд 2" sheetId="13" r:id="rId2"/>
    <sheet name="разд 3" sheetId="9" r:id="rId3"/>
  </sheets>
  <externalReferences>
    <externalReference r:id="rId4"/>
  </externalReferences>
  <definedNames>
    <definedName name="_xlnm.Print_Titles" localSheetId="1">'разд 2'!$A:$C</definedName>
    <definedName name="_xlnm.Print_Area" localSheetId="1">'разд 2'!$A$1:$U$32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3" l="1"/>
  <c r="F26" i="13"/>
  <c r="F8" i="13"/>
  <c r="D7" i="13" l="1"/>
  <c r="E7" i="13" s="1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F21" i="13"/>
  <c r="E21" i="13"/>
  <c r="D21" i="13"/>
  <c r="F14" i="13"/>
  <c r="F18" i="13" s="1"/>
  <c r="F10" i="13"/>
  <c r="D5" i="9"/>
  <c r="D4" i="9"/>
  <c r="E14" i="13" l="1"/>
  <c r="D14" i="13"/>
  <c r="D24" i="13"/>
  <c r="D20" i="13" s="1"/>
  <c r="D27" i="13"/>
  <c r="D30" i="13"/>
  <c r="F20" i="13"/>
  <c r="F19" i="13" s="1"/>
  <c r="D8" i="13"/>
  <c r="D19" i="13" l="1"/>
  <c r="E30" i="13"/>
  <c r="D18" i="13"/>
  <c r="E8" i="13"/>
  <c r="D10" i="13"/>
  <c r="D9" i="13" s="1"/>
  <c r="E24" i="13"/>
  <c r="E20" i="13" s="1"/>
  <c r="E27" i="13"/>
  <c r="E19" i="13" l="1"/>
  <c r="E18" i="13"/>
  <c r="E10" i="13"/>
  <c r="E9" i="13" s="1"/>
  <c r="F9" i="13" s="1"/>
  <c r="U8" i="13" l="1"/>
  <c r="U17" i="13"/>
  <c r="S17" i="13" s="1"/>
  <c r="T17" i="13" s="1"/>
  <c r="T14" i="13" s="1"/>
  <c r="U26" i="13"/>
  <c r="U24" i="13" s="1"/>
  <c r="U29" i="13"/>
  <c r="S29" i="13" s="1"/>
  <c r="T29" i="13" s="1"/>
  <c r="T27" i="13" s="1"/>
  <c r="U32" i="13"/>
  <c r="S32" i="13" s="1"/>
  <c r="P30" i="13"/>
  <c r="R8" i="13"/>
  <c r="R17" i="13"/>
  <c r="P17" i="13" s="1"/>
  <c r="R26" i="13"/>
  <c r="R24" i="13" s="1"/>
  <c r="R29" i="13"/>
  <c r="P29" i="13" s="1"/>
  <c r="R32" i="13"/>
  <c r="Q30" i="13" s="1"/>
  <c r="O8" i="13"/>
  <c r="M8" i="13" s="1"/>
  <c r="M10" i="13" s="1"/>
  <c r="M9" i="13" s="1"/>
  <c r="O17" i="13"/>
  <c r="O14" i="13" s="1"/>
  <c r="O26" i="13"/>
  <c r="M26" i="13" s="1"/>
  <c r="M24" i="13" s="1"/>
  <c r="O29" i="13"/>
  <c r="O27" i="13" s="1"/>
  <c r="O32" i="13"/>
  <c r="L8" i="13"/>
  <c r="J8" i="13" s="1"/>
  <c r="J10" i="13" s="1"/>
  <c r="J9" i="13" s="1"/>
  <c r="L17" i="13"/>
  <c r="L14" i="13" s="1"/>
  <c r="L26" i="13"/>
  <c r="J26" i="13" s="1"/>
  <c r="J24" i="13" s="1"/>
  <c r="L29" i="13"/>
  <c r="J29" i="13" s="1"/>
  <c r="J27" i="13" s="1"/>
  <c r="L32" i="13"/>
  <c r="L30" i="13" s="1"/>
  <c r="I17" i="13"/>
  <c r="G17" i="13" s="1"/>
  <c r="H17" i="13" s="1"/>
  <c r="H14" i="13" s="1"/>
  <c r="I8" i="13"/>
  <c r="I10" i="13" s="1"/>
  <c r="I24" i="13"/>
  <c r="I26" i="13" s="1"/>
  <c r="G26" i="13" s="1"/>
  <c r="I27" i="13"/>
  <c r="I29" i="13" s="1"/>
  <c r="G29" i="13" s="1"/>
  <c r="H29" i="13" s="1"/>
  <c r="H27" i="13" s="1"/>
  <c r="I30" i="13"/>
  <c r="I32" i="13" s="1"/>
  <c r="G32" i="13" s="1"/>
  <c r="G30" i="13" s="1"/>
  <c r="I21" i="13"/>
  <c r="H21" i="13"/>
  <c r="G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U14" i="13"/>
  <c r="U10" i="13"/>
  <c r="U9" i="13" s="1"/>
  <c r="S8" i="13"/>
  <c r="T8" i="13" s="1"/>
  <c r="R10" i="13"/>
  <c r="R9" i="13" s="1"/>
  <c r="P8" i="13"/>
  <c r="P10" i="13" s="1"/>
  <c r="P9" i="13" s="1"/>
  <c r="B7" i="13"/>
  <c r="C7" i="13" s="1"/>
  <c r="J17" i="13" l="1"/>
  <c r="J14" i="13" s="1"/>
  <c r="G8" i="13"/>
  <c r="G10" i="13" s="1"/>
  <c r="G9" i="13" s="1"/>
  <c r="U18" i="13"/>
  <c r="S10" i="13"/>
  <c r="S9" i="13" s="1"/>
  <c r="U20" i="13"/>
  <c r="U27" i="13"/>
  <c r="U30" i="13"/>
  <c r="P26" i="13"/>
  <c r="Q26" i="13" s="1"/>
  <c r="Q24" i="13" s="1"/>
  <c r="Q20" i="13" s="1"/>
  <c r="R30" i="13"/>
  <c r="N30" i="13"/>
  <c r="O10" i="13"/>
  <c r="O9" i="13" s="1"/>
  <c r="O24" i="13"/>
  <c r="O20" i="13" s="1"/>
  <c r="O19" i="13" s="1"/>
  <c r="O30" i="13"/>
  <c r="L24" i="13"/>
  <c r="L27" i="13"/>
  <c r="J32" i="13"/>
  <c r="K32" i="13" s="1"/>
  <c r="K30" i="13" s="1"/>
  <c r="G27" i="13"/>
  <c r="H26" i="13"/>
  <c r="H24" i="13" s="1"/>
  <c r="G24" i="13"/>
  <c r="G20" i="13" s="1"/>
  <c r="H20" i="13"/>
  <c r="I14" i="13"/>
  <c r="I18" i="13" s="1"/>
  <c r="I20" i="13"/>
  <c r="I19" i="13" s="1"/>
  <c r="H32" i="13"/>
  <c r="H30" i="13" s="1"/>
  <c r="M20" i="13"/>
  <c r="G14" i="13"/>
  <c r="G18" i="13" s="1"/>
  <c r="H8" i="13"/>
  <c r="R20" i="13"/>
  <c r="P14" i="13"/>
  <c r="P18" i="13" s="1"/>
  <c r="Q17" i="13"/>
  <c r="Q14" i="13" s="1"/>
  <c r="P27" i="13"/>
  <c r="Q29" i="13"/>
  <c r="Q27" i="13" s="1"/>
  <c r="K8" i="13"/>
  <c r="J18" i="13"/>
  <c r="J20" i="13"/>
  <c r="L20" i="13"/>
  <c r="L19" i="13" s="1"/>
  <c r="K26" i="13"/>
  <c r="K24" i="13" s="1"/>
  <c r="K20" i="13" s="1"/>
  <c r="N26" i="13"/>
  <c r="N24" i="13" s="1"/>
  <c r="N20" i="13" s="1"/>
  <c r="S14" i="13"/>
  <c r="S18" i="13" s="1"/>
  <c r="S27" i="13"/>
  <c r="L10" i="13"/>
  <c r="L18" i="13"/>
  <c r="K17" i="13"/>
  <c r="K14" i="13" s="1"/>
  <c r="O18" i="13"/>
  <c r="S26" i="13"/>
  <c r="S24" i="13" s="1"/>
  <c r="S20" i="13" s="1"/>
  <c r="K29" i="13"/>
  <c r="K27" i="13" s="1"/>
  <c r="S30" i="13"/>
  <c r="N8" i="13"/>
  <c r="N10" i="13" s="1"/>
  <c r="N9" i="13" s="1"/>
  <c r="Q8" i="13"/>
  <c r="R27" i="13"/>
  <c r="M30" i="13"/>
  <c r="M17" i="13"/>
  <c r="M14" i="13" s="1"/>
  <c r="M18" i="13" s="1"/>
  <c r="M29" i="13"/>
  <c r="M27" i="13" s="1"/>
  <c r="R14" i="13"/>
  <c r="R18" i="13" s="1"/>
  <c r="J30" i="13" l="1"/>
  <c r="G19" i="13"/>
  <c r="P24" i="13"/>
  <c r="P20" i="13" s="1"/>
  <c r="P19" i="13" s="1"/>
  <c r="U19" i="13"/>
  <c r="R19" i="13"/>
  <c r="H19" i="13"/>
  <c r="K18" i="13"/>
  <c r="K10" i="13"/>
  <c r="K9" i="13" s="1"/>
  <c r="L9" i="13" s="1"/>
  <c r="Q18" i="13"/>
  <c r="Q10" i="13"/>
  <c r="Q9" i="13" s="1"/>
  <c r="Q19" i="13"/>
  <c r="H10" i="13"/>
  <c r="H9" i="13" s="1"/>
  <c r="I9" i="13" s="1"/>
  <c r="H18" i="13"/>
  <c r="T32" i="13"/>
  <c r="T30" i="13" s="1"/>
  <c r="S19" i="13"/>
  <c r="M19" i="13"/>
  <c r="K19" i="13"/>
  <c r="T18" i="13"/>
  <c r="T10" i="13"/>
  <c r="T9" i="13" s="1"/>
  <c r="T26" i="13"/>
  <c r="T24" i="13" s="1"/>
  <c r="T20" i="13" s="1"/>
  <c r="J19" i="13"/>
  <c r="N29" i="13"/>
  <c r="N27" i="13" s="1"/>
  <c r="N19" i="13" s="1"/>
  <c r="N17" i="13"/>
  <c r="N14" i="13" s="1"/>
  <c r="N18" i="13" s="1"/>
  <c r="T19" i="13" l="1"/>
</calcChain>
</file>

<file path=xl/sharedStrings.xml><?xml version="1.0" encoding="utf-8"?>
<sst xmlns="http://schemas.openxmlformats.org/spreadsheetml/2006/main" count="120" uniqueCount="68">
  <si>
    <t>3.</t>
  </si>
  <si>
    <t>1.</t>
  </si>
  <si>
    <t>2.</t>
  </si>
  <si>
    <t>4.</t>
  </si>
  <si>
    <t>куб.м</t>
  </si>
  <si>
    <t>ПРОИЗВОДСТВЕННАЯ ПРОГРАММА</t>
  </si>
  <si>
    <t>№              п/п</t>
  </si>
  <si>
    <t>Наименование показателя</t>
  </si>
  <si>
    <t>Единица измерения</t>
  </si>
  <si>
    <t>Величина показателя</t>
  </si>
  <si>
    <t>Объем финансовых потребностей</t>
  </si>
  <si>
    <t>тыс. руб.</t>
  </si>
  <si>
    <t>Раздел 3. Объем финансовых потребностей, необходимых для реализации производственной программы</t>
  </si>
  <si>
    <t>Раздел 1.  Паспорт производственной программы</t>
  </si>
  <si>
    <t>Раздел 2. Баланс водоснабжения (подвоз воды)</t>
  </si>
  <si>
    <t>№ п/п</t>
  </si>
  <si>
    <t>Показатели производственной деятельности</t>
  </si>
  <si>
    <t>1 полугодие</t>
  </si>
  <si>
    <t>2 полугодие</t>
  </si>
  <si>
    <t>год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</si>
  <si>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</si>
  <si>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</si>
  <si>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</si>
  <si>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</si>
  <si>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</si>
  <si>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</si>
  <si>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</si>
  <si>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</si>
  <si>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</si>
  <si>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</si>
  <si>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</si>
  <si>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</si>
  <si>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</si>
  <si>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</si>
  <si>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</si>
  <si>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</si>
  <si>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</si>
  <si>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</si>
  <si>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</si>
  <si>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</si>
  <si>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</si>
  <si>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</si>
  <si>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</si>
  <si>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</si>
  <si>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</si>
  <si>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</si>
  <si>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</si>
  <si>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</si>
  <si>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ПЛАН</t>
  </si>
  <si>
    <t>Объем подвоза воды</t>
  </si>
  <si>
    <t xml:space="preserve"> в сфере холодного водоснабжения (подвоз воды) МУП «Айсберг» на 2025 год</t>
  </si>
  <si>
    <t>2025 год</t>
  </si>
  <si>
    <t>Участок 
с. Инчоун</t>
  </si>
  <si>
    <t>Участок 
с.Лорино</t>
  </si>
  <si>
    <t>Участок 
с.Нешкан</t>
  </si>
  <si>
    <t>Участок
с.Уэлен</t>
  </si>
  <si>
    <t>Участок
с.Энурмино</t>
  </si>
  <si>
    <t>Наименование регулируемой организации, ее местонахождение</t>
  </si>
  <si>
    <t>Наименование уполномоченного органа, его местонахождение</t>
  </si>
  <si>
    <t>участок с.Лорино</t>
  </si>
  <si>
    <t>участок с.Нешкан</t>
  </si>
  <si>
    <t>участок с.Уэлен</t>
  </si>
  <si>
    <t>участок с.Энурмино</t>
  </si>
  <si>
    <t>участок с.Инчоун</t>
  </si>
  <si>
    <t>Участок 
с. Лаврентия</t>
  </si>
  <si>
    <t>МУП «Айсберг», 689300, ЧАО, с. Лаврентия, 
ул. Сычева, д.17</t>
  </si>
  <si>
    <t>Комитет государственного регулирования цен и тарифов Чукотского автономного округа, 689000, ЧАО, 
г. Анадырь, ул. Отке, д. 4</t>
  </si>
  <si>
    <t>участок с.Лаврентия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</si>
</sst>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"/>
    <numFmt numFmtId="166" formatCode="#,##0.0000_ ;\-#,##0.0000\ "/>
    <numFmt numFmtId="167" formatCode="0.000"/>
    <numFmt numFmtId="168" formatCode="0.0000"/>
    <numFmt numFmtId="169" formatCode="#,##0.000_ ;\-#,##0.000\ 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11" fillId="0" borderId="0"/>
    <xf numFmtId="164" fontId="14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4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/>
    </xf>
    <xf numFmtId="0" fontId="7" fillId="0" borderId="0" xfId="0" applyFont="1"/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/>
    </xf>
    <xf numFmtId="0" fontId="12" fillId="0" borderId="0" xfId="3" applyFont="1"/>
    <xf numFmtId="0" fontId="5" fillId="0" borderId="0" xfId="3" applyFont="1"/>
    <xf numFmtId="0" fontId="5" fillId="0" borderId="0" xfId="3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6" fillId="0" borderId="0" xfId="3" applyFont="1"/>
    <xf numFmtId="0" fontId="1" fillId="0" borderId="0" xfId="1" applyFont="1" applyAlignment="1">
      <alignment horizontal="left"/>
    </xf>
    <xf numFmtId="0" fontId="6" fillId="0" borderId="0" xfId="3" applyFont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4" borderId="16" xfId="1" applyFont="1" applyFill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4" fillId="0" borderId="16" xfId="1" applyFont="1" applyBorder="1" applyAlignment="1">
      <alignment horizontal="left" wrapText="1"/>
    </xf>
    <xf numFmtId="49" fontId="15" fillId="0" borderId="1" xfId="1" applyNumberFormat="1" applyFont="1" applyBorder="1" applyAlignment="1">
      <alignment horizontal="center"/>
    </xf>
    <xf numFmtId="0" fontId="15" fillId="4" borderId="16" xfId="1" applyFont="1" applyFill="1" applyBorder="1" applyAlignment="1">
      <alignment horizontal="left" wrapText="1"/>
    </xf>
    <xf numFmtId="0" fontId="1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5" fillId="4" borderId="12" xfId="1" applyFont="1" applyFill="1" applyBorder="1" applyAlignment="1">
      <alignment horizontal="justify" vertical="center" wrapText="1"/>
    </xf>
    <xf numFmtId="0" fontId="15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8" fillId="2" borderId="1" xfId="1" applyFont="1" applyFill="1" applyBorder="1" applyAlignment="1">
      <alignment horizontal="center"/>
    </xf>
    <xf numFmtId="2" fontId="9" fillId="0" borderId="23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4" xfId="3" applyFont="1" applyBorder="1" applyAlignment="1">
      <alignment horizontal="justify" wrapText="1"/>
    </xf>
    <xf numFmtId="0" fontId="1" fillId="0" borderId="4" xfId="1" applyFont="1" applyBorder="1" applyAlignment="1">
      <alignment horizontal="justify" wrapText="1"/>
    </xf>
    <xf numFmtId="0" fontId="16" fillId="0" borderId="0" xfId="5" applyFont="1"/>
    <xf numFmtId="0" fontId="17" fillId="0" borderId="0" xfId="5" applyFont="1"/>
    <xf numFmtId="0" fontId="17" fillId="2" borderId="4" xfId="5" applyFont="1" applyFill="1" applyBorder="1" applyAlignment="1">
      <alignment horizontal="center" vertical="center" wrapText="1"/>
    </xf>
    <xf numFmtId="0" fontId="17" fillId="0" borderId="0" xfId="5" applyFont="1" applyAlignment="1">
      <alignment wrapText="1"/>
    </xf>
    <xf numFmtId="166" fontId="17" fillId="0" borderId="0" xfId="5" applyNumberFormat="1" applyFont="1" applyAlignment="1">
      <alignment horizontal="right"/>
    </xf>
    <xf numFmtId="166" fontId="17" fillId="0" borderId="0" xfId="5" applyNumberFormat="1" applyFont="1"/>
    <xf numFmtId="165" fontId="17" fillId="0" borderId="0" xfId="5" applyNumberFormat="1" applyFont="1"/>
    <xf numFmtId="0" fontId="4" fillId="0" borderId="16" xfId="5" applyFont="1" applyBorder="1" applyAlignment="1">
      <alignment vertical="center" wrapText="1"/>
    </xf>
    <xf numFmtId="0" fontId="4" fillId="2" borderId="16" xfId="5" applyFont="1" applyFill="1" applyBorder="1" applyAlignment="1">
      <alignment vertical="center" wrapText="1"/>
    </xf>
    <xf numFmtId="167" fontId="17" fillId="0" borderId="0" xfId="5" applyNumberFormat="1" applyFont="1"/>
    <xf numFmtId="49" fontId="15" fillId="0" borderId="1" xfId="5" applyNumberFormat="1" applyFont="1" applyBorder="1" applyAlignment="1">
      <alignment horizontal="center" vertical="center" wrapText="1"/>
    </xf>
    <xf numFmtId="0" fontId="15" fillId="0" borderId="16" xfId="5" applyFont="1" applyBorder="1" applyAlignment="1">
      <alignment vertical="center" wrapText="1"/>
    </xf>
    <xf numFmtId="0" fontId="18" fillId="2" borderId="16" xfId="5" applyFont="1" applyFill="1" applyBorder="1" applyAlignment="1">
      <alignment vertical="center" wrapText="1"/>
    </xf>
    <xf numFmtId="49" fontId="15" fillId="2" borderId="1" xfId="5" applyNumberFormat="1" applyFont="1" applyFill="1" applyBorder="1" applyAlignment="1">
      <alignment horizontal="center" vertical="center" wrapText="1"/>
    </xf>
    <xf numFmtId="0" fontId="15" fillId="2" borderId="16" xfId="5" applyFont="1" applyFill="1" applyBorder="1" applyAlignment="1">
      <alignment vertical="center" wrapText="1"/>
    </xf>
    <xf numFmtId="0" fontId="17" fillId="2" borderId="0" xfId="5" applyFont="1" applyFill="1"/>
    <xf numFmtId="49" fontId="4" fillId="0" borderId="1" xfId="5" applyNumberFormat="1" applyFont="1" applyBorder="1" applyAlignment="1">
      <alignment horizontal="center" vertical="center" wrapText="1"/>
    </xf>
    <xf numFmtId="0" fontId="4" fillId="0" borderId="16" xfId="5" applyFont="1" applyBorder="1" applyAlignment="1">
      <alignment horizontal="left" vertical="center" wrapText="1" indent="1"/>
    </xf>
    <xf numFmtId="0" fontId="4" fillId="0" borderId="16" xfId="5" applyFont="1" applyBorder="1" applyAlignment="1">
      <alignment horizontal="left" vertical="center" wrapText="1" indent="2"/>
    </xf>
    <xf numFmtId="0" fontId="4" fillId="2" borderId="16" xfId="5" applyFont="1" applyFill="1" applyBorder="1" applyAlignment="1">
      <alignment horizontal="left" vertical="center" wrapText="1" indent="2"/>
    </xf>
    <xf numFmtId="0" fontId="15" fillId="0" borderId="16" xfId="5" applyFont="1" applyBorder="1" applyAlignment="1">
      <alignment horizontal="left" vertical="center" wrapText="1" indent="1"/>
    </xf>
    <xf numFmtId="0" fontId="4" fillId="2" borderId="16" xfId="5" applyFont="1" applyFill="1" applyBorder="1" applyAlignment="1">
      <alignment horizontal="left" vertical="center" wrapText="1" indent="3"/>
    </xf>
    <xf numFmtId="49" fontId="4" fillId="0" borderId="3" xfId="5" applyNumberFormat="1" applyFont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left" vertical="center" wrapText="1" indent="2"/>
    </xf>
    <xf numFmtId="168" fontId="17" fillId="0" borderId="0" xfId="5" applyNumberFormat="1" applyFont="1"/>
    <xf numFmtId="169" fontId="18" fillId="0" borderId="0" xfId="5" applyNumberFormat="1" applyFont="1"/>
    <xf numFmtId="0" fontId="15" fillId="0" borderId="0" xfId="1" applyFont="1" applyAlignment="1">
      <alignment horizontal="left" vertical="center" wrapText="1"/>
    </xf>
    <xf numFmtId="169" fontId="17" fillId="0" borderId="0" xfId="5" applyNumberFormat="1" applyFont="1"/>
    <xf numFmtId="166" fontId="18" fillId="0" borderId="0" xfId="5" applyNumberFormat="1" applyFont="1"/>
    <xf numFmtId="168" fontId="18" fillId="0" borderId="0" xfId="5" applyNumberFormat="1" applyFont="1"/>
    <xf numFmtId="169" fontId="15" fillId="2" borderId="13" xfId="4" applyNumberFormat="1" applyFont="1" applyFill="1" applyBorder="1" applyAlignment="1">
      <alignment horizontal="center" vertical="center"/>
    </xf>
    <xf numFmtId="169" fontId="15" fillId="2" borderId="14" xfId="4" applyNumberFormat="1" applyFont="1" applyFill="1" applyBorder="1" applyAlignment="1">
      <alignment horizontal="center" vertical="center"/>
    </xf>
    <xf numFmtId="169" fontId="15" fillId="2" borderId="24" xfId="4" applyNumberFormat="1" applyFont="1" applyFill="1" applyBorder="1" applyAlignment="1">
      <alignment horizontal="center" vertical="center"/>
    </xf>
    <xf numFmtId="169" fontId="15" fillId="2" borderId="25" xfId="4" applyNumberFormat="1" applyFont="1" applyFill="1" applyBorder="1" applyAlignment="1">
      <alignment horizontal="center" vertical="center"/>
    </xf>
    <xf numFmtId="169" fontId="4" fillId="2" borderId="17" xfId="4" applyNumberFormat="1" applyFont="1" applyFill="1" applyBorder="1" applyAlignment="1">
      <alignment horizontal="center" vertical="center"/>
    </xf>
    <xf numFmtId="169" fontId="4" fillId="2" borderId="18" xfId="4" applyNumberFormat="1" applyFont="1" applyFill="1" applyBorder="1" applyAlignment="1">
      <alignment horizontal="center" vertical="center"/>
    </xf>
    <xf numFmtId="169" fontId="4" fillId="2" borderId="19" xfId="4" applyNumberFormat="1" applyFont="1" applyFill="1" applyBorder="1" applyAlignment="1">
      <alignment horizontal="center" vertical="center"/>
    </xf>
    <xf numFmtId="169" fontId="4" fillId="2" borderId="16" xfId="4" applyNumberFormat="1" applyFont="1" applyFill="1" applyBorder="1" applyAlignment="1">
      <alignment horizontal="center" vertical="center"/>
    </xf>
    <xf numFmtId="169" fontId="4" fillId="2" borderId="27" xfId="4" applyNumberFormat="1" applyFont="1" applyFill="1" applyBorder="1" applyAlignment="1">
      <alignment horizontal="center" vertical="center"/>
    </xf>
    <xf numFmtId="169" fontId="16" fillId="2" borderId="17" xfId="4" applyNumberFormat="1" applyFont="1" applyFill="1" applyBorder="1" applyAlignment="1">
      <alignment horizontal="center" vertical="center"/>
    </xf>
    <xf numFmtId="169" fontId="16" fillId="2" borderId="18" xfId="4" applyNumberFormat="1" applyFont="1" applyFill="1" applyBorder="1" applyAlignment="1">
      <alignment horizontal="center" vertical="center"/>
    </xf>
    <xf numFmtId="169" fontId="16" fillId="2" borderId="19" xfId="4" applyNumberFormat="1" applyFont="1" applyFill="1" applyBorder="1" applyAlignment="1">
      <alignment horizontal="center" vertical="center"/>
    </xf>
    <xf numFmtId="169" fontId="17" fillId="2" borderId="17" xfId="4" applyNumberFormat="1" applyFont="1" applyFill="1" applyBorder="1" applyAlignment="1">
      <alignment horizontal="center" vertical="center"/>
    </xf>
    <xf numFmtId="169" fontId="17" fillId="2" borderId="16" xfId="4" applyNumberFormat="1" applyFont="1" applyFill="1" applyBorder="1" applyAlignment="1">
      <alignment horizontal="center" vertical="center"/>
    </xf>
    <xf numFmtId="169" fontId="17" fillId="2" borderId="19" xfId="4" applyNumberFormat="1" applyFont="1" applyFill="1" applyBorder="1" applyAlignment="1">
      <alignment horizontal="center" vertical="center"/>
    </xf>
    <xf numFmtId="169" fontId="17" fillId="2" borderId="27" xfId="4" applyNumberFormat="1" applyFont="1" applyFill="1" applyBorder="1" applyAlignment="1">
      <alignment horizontal="center" vertical="center"/>
    </xf>
    <xf numFmtId="169" fontId="15" fillId="2" borderId="17" xfId="4" applyNumberFormat="1" applyFont="1" applyFill="1" applyBorder="1" applyAlignment="1">
      <alignment horizontal="center" vertical="center"/>
    </xf>
    <xf numFmtId="169" fontId="15" fillId="2" borderId="18" xfId="4" applyNumberFormat="1" applyFont="1" applyFill="1" applyBorder="1" applyAlignment="1">
      <alignment horizontal="center" vertical="center"/>
    </xf>
    <xf numFmtId="169" fontId="15" fillId="2" borderId="19" xfId="4" applyNumberFormat="1" applyFont="1" applyFill="1" applyBorder="1" applyAlignment="1">
      <alignment horizontal="center" vertical="center"/>
    </xf>
    <xf numFmtId="169" fontId="18" fillId="2" borderId="17" xfId="4" applyNumberFormat="1" applyFont="1" applyFill="1" applyBorder="1" applyAlignment="1">
      <alignment horizontal="center" vertical="center"/>
    </xf>
    <xf numFmtId="169" fontId="18" fillId="2" borderId="18" xfId="4" applyNumberFormat="1" applyFont="1" applyFill="1" applyBorder="1" applyAlignment="1">
      <alignment horizontal="center" vertical="center"/>
    </xf>
    <xf numFmtId="169" fontId="18" fillId="2" borderId="19" xfId="4" applyNumberFormat="1" applyFont="1" applyFill="1" applyBorder="1" applyAlignment="1">
      <alignment horizontal="center" vertical="center"/>
    </xf>
    <xf numFmtId="169" fontId="4" fillId="2" borderId="17" xfId="5" applyNumberFormat="1" applyFont="1" applyFill="1" applyBorder="1" applyAlignment="1">
      <alignment horizontal="center" vertical="center"/>
    </xf>
    <xf numFmtId="169" fontId="4" fillId="2" borderId="16" xfId="5" applyNumberFormat="1" applyFont="1" applyFill="1" applyBorder="1" applyAlignment="1">
      <alignment horizontal="center" vertical="center"/>
    </xf>
    <xf numFmtId="169" fontId="4" fillId="2" borderId="19" xfId="5" applyNumberFormat="1" applyFont="1" applyFill="1" applyBorder="1" applyAlignment="1">
      <alignment horizontal="center" vertical="center"/>
    </xf>
    <xf numFmtId="169" fontId="4" fillId="2" borderId="21" xfId="4" applyNumberFormat="1" applyFont="1" applyFill="1" applyBorder="1" applyAlignment="1">
      <alignment horizontal="center" vertical="center"/>
    </xf>
    <xf numFmtId="169" fontId="4" fillId="2" borderId="20" xfId="4" applyNumberFormat="1" applyFont="1" applyFill="1" applyBorder="1" applyAlignment="1">
      <alignment horizontal="center" vertical="center"/>
    </xf>
    <xf numFmtId="169" fontId="4" fillId="2" borderId="28" xfId="4" applyNumberFormat="1" applyFont="1" applyFill="1" applyBorder="1" applyAlignment="1">
      <alignment horizontal="center" vertical="center"/>
    </xf>
    <xf numFmtId="169" fontId="15" fillId="2" borderId="15" xfId="4" applyNumberFormat="1" applyFont="1" applyFill="1" applyBorder="1" applyAlignment="1">
      <alignment horizontal="center" vertical="center"/>
    </xf>
    <xf numFmtId="169" fontId="15" fillId="2" borderId="26" xfId="4" applyNumberFormat="1" applyFont="1" applyFill="1" applyBorder="1" applyAlignment="1">
      <alignment horizontal="center" vertical="center"/>
    </xf>
    <xf numFmtId="169" fontId="4" fillId="2" borderId="22" xfId="4" applyNumberFormat="1" applyFont="1" applyFill="1" applyBorder="1" applyAlignment="1">
      <alignment horizontal="center" vertical="center"/>
    </xf>
    <xf numFmtId="2" fontId="20" fillId="0" borderId="23" xfId="0" applyNumberFormat="1" applyFont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9" xfId="1" applyFont="1" applyBorder="1" applyAlignment="1">
      <alignment horizontal="left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29" xfId="5" applyFont="1" applyFill="1" applyBorder="1" applyAlignment="1">
      <alignment horizontal="center" vertical="center"/>
    </xf>
    <xf numFmtId="0" fontId="16" fillId="2" borderId="9" xfId="5" applyFont="1" applyFill="1" applyBorder="1" applyAlignment="1">
      <alignment horizontal="center" vertical="center"/>
    </xf>
    <xf numFmtId="0" fontId="16" fillId="2" borderId="30" xfId="5" applyFont="1" applyFill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7" fillId="3" borderId="5" xfId="5" applyFont="1" applyFill="1" applyBorder="1" applyAlignment="1">
      <alignment horizontal="center" vertical="center" wrapText="1"/>
    </xf>
    <xf numFmtId="0" fontId="17" fillId="3" borderId="10" xfId="5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5" xr:uid="{00000000-0005-0000-0000-000001000000}"/>
    <cellStyle name="Обычный 2_ООО Тепловая компания (печора)" xfId="1" xr:uid="{00000000-0005-0000-0000-000002000000}"/>
    <cellStyle name="Обычный 5" xfId="2" xr:uid="{00000000-0005-0000-0000-000003000000}"/>
    <cellStyle name="Обычный_PP_PitWater" xfId="3" xr:uid="{00000000-0005-0000-0000-000004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p-fs\Committee_Cost\_&#1057;&#1054;%20&#1057;&#1058;&#1040;&#1056;&#1054;&#1043;&#1054;%20&#1057;&#1045;&#1056;&#1042;&#1045;&#1056;&#1040;\CommitteeCost\&#1046;&#1050;&#1061;\&#1050;&#1054;&#1052;&#1052;&#1059;&#1053;&#1040;&#1051;&#1068;&#1053;&#1067;&#1045;%20&#1059;&#1057;&#1051;&#1059;&#1043;&#1048;%20&#1085;&#1072;%202025%20&#1075;&#1086;&#1076;\&#1052;&#1059;&#1055;%20&#1040;&#1081;&#1089;&#1073;&#1077;&#1088;&#1075;\&#1040;&#1081;&#1089;&#1073;&#1077;&#1088;&#1075;%20&#1055;&#1054;&#1044;&#1042;&#1054;&#1047;%20&#1042;&#1054;&#1044;&#1067;%202025.xlsx" TargetMode="External"/><Relationship Id="rId1" Type="http://schemas.openxmlformats.org/officeDocument/2006/relationships/externalLinkPath" Target="/_&#1057;&#1054;%20&#1057;&#1058;&#1040;&#1056;&#1054;&#1043;&#1054;%20&#1057;&#1045;&#1056;&#1042;&#1045;&#1056;&#1040;/CommitteeCost/&#1046;&#1050;&#1061;/&#1050;&#1054;&#1052;&#1052;&#1059;&#1053;&#1040;&#1051;&#1068;&#1053;&#1067;&#1045;%20&#1059;&#1057;&#1051;&#1059;&#1043;&#1048;%20&#1085;&#1072;%202025%20&#1075;&#1086;&#1076;/&#1052;&#1059;&#1055;%20&#1040;&#1081;&#1089;&#1073;&#1077;&#1088;&#1075;/&#1040;&#1081;&#1089;&#1073;&#1077;&#1088;&#1075;%20&#1055;&#1054;&#1044;&#1042;&#1054;&#1047;%20&#1042;&#1054;&#1044;&#1067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вод сел"/>
      <sheetName val="Свод"/>
      <sheetName val="Лорино"/>
      <sheetName val="Нешкан"/>
      <sheetName val="Уэлен"/>
      <sheetName val="Энурмино"/>
      <sheetName val="Инчоун"/>
      <sheetName val="Лавр"/>
      <sheetName val="V"/>
    </sheetNames>
    <sheetDataSet>
      <sheetData sheetId="0"/>
      <sheetData sheetId="1"/>
      <sheetData sheetId="2">
        <row r="13">
          <cell r="M13">
            <v>47682.595000000001</v>
          </cell>
        </row>
        <row r="22">
          <cell r="M22">
            <v>80.650000000000006</v>
          </cell>
        </row>
        <row r="27">
          <cell r="M27">
            <v>8332.9449999999997</v>
          </cell>
        </row>
        <row r="28">
          <cell r="M28">
            <v>0</v>
          </cell>
        </row>
        <row r="29">
          <cell r="M29">
            <v>39269</v>
          </cell>
        </row>
      </sheetData>
      <sheetData sheetId="3">
        <row r="13">
          <cell r="M13">
            <v>6417.3220000000001</v>
          </cell>
        </row>
        <row r="22">
          <cell r="M22">
            <v>286.14299999999997</v>
          </cell>
        </row>
        <row r="27">
          <cell r="M27">
            <v>1589</v>
          </cell>
        </row>
        <row r="28">
          <cell r="M28">
            <v>394.33300000000003</v>
          </cell>
        </row>
        <row r="29">
          <cell r="M29">
            <v>4147.8459999999995</v>
          </cell>
        </row>
      </sheetData>
      <sheetData sheetId="4">
        <row r="13">
          <cell r="M13">
            <v>16586.026000000002</v>
          </cell>
        </row>
        <row r="22">
          <cell r="M22">
            <v>1105.8320000000001</v>
          </cell>
        </row>
        <row r="27">
          <cell r="M27">
            <v>2812.933</v>
          </cell>
        </row>
        <row r="28">
          <cell r="M28">
            <v>798</v>
          </cell>
        </row>
        <row r="29">
          <cell r="M29">
            <v>11869.261</v>
          </cell>
        </row>
      </sheetData>
      <sheetData sheetId="5">
        <row r="13">
          <cell r="M13">
            <v>2046.915</v>
          </cell>
        </row>
        <row r="22">
          <cell r="M22">
            <v>81.96</v>
          </cell>
        </row>
        <row r="27">
          <cell r="M27">
            <v>1557.002</v>
          </cell>
        </row>
        <row r="28">
          <cell r="M28">
            <v>313.12</v>
          </cell>
        </row>
        <row r="29">
          <cell r="M29">
            <v>94.832999999999998</v>
          </cell>
        </row>
      </sheetData>
      <sheetData sheetId="6">
        <row r="13">
          <cell r="M13">
            <v>1620.548</v>
          </cell>
        </row>
        <row r="22">
          <cell r="M22">
            <v>238.708</v>
          </cell>
        </row>
        <row r="27">
          <cell r="M27">
            <v>1273.8399999999999</v>
          </cell>
        </row>
        <row r="28">
          <cell r="M28">
            <v>38</v>
          </cell>
        </row>
        <row r="29">
          <cell r="M29">
            <v>70</v>
          </cell>
        </row>
      </sheetData>
      <sheetData sheetId="7">
        <row r="13">
          <cell r="M13">
            <v>12</v>
          </cell>
        </row>
        <row r="27">
          <cell r="M27">
            <v>12</v>
          </cell>
        </row>
        <row r="105">
          <cell r="M105">
            <v>133.36711141961371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view="pageBreakPreview" zoomScaleNormal="100" zoomScaleSheetLayoutView="100" workbookViewId="0">
      <selection activeCell="A11" sqref="A11"/>
    </sheetView>
  </sheetViews>
  <sheetFormatPr defaultColWidth="9.140625" defaultRowHeight="15.75" x14ac:dyDescent="0.25"/>
  <cols>
    <col min="1" max="1" width="51.28515625" style="11" customWidth="1"/>
    <col min="2" max="2" width="57.42578125" style="11" customWidth="1"/>
    <col min="3" max="3" width="7" style="11" customWidth="1"/>
    <col min="4" max="4" width="6.7109375" style="11" customWidth="1"/>
    <col min="5" max="16384" width="9.140625" style="11"/>
  </cols>
  <sheetData>
    <row r="1" spans="1:2" s="10" customFormat="1" ht="18.75" x14ac:dyDescent="0.3">
      <c r="A1" s="103" t="s">
        <v>5</v>
      </c>
      <c r="B1" s="103"/>
    </row>
    <row r="2" spans="1:2" s="10" customFormat="1" ht="18" customHeight="1" x14ac:dyDescent="0.3">
      <c r="A2" s="104" t="s">
        <v>50</v>
      </c>
      <c r="B2" s="104"/>
    </row>
    <row r="3" spans="1:2" s="10" customFormat="1" ht="18.75" x14ac:dyDescent="0.3">
      <c r="A3" s="105"/>
      <c r="B3" s="106"/>
    </row>
    <row r="4" spans="1:2" s="10" customFormat="1" ht="18.75" customHeight="1" x14ac:dyDescent="0.3">
      <c r="A4" s="107" t="s">
        <v>13</v>
      </c>
      <c r="B4" s="107"/>
    </row>
    <row r="5" spans="1:2" ht="31.5" x14ac:dyDescent="0.25">
      <c r="A5" s="35" t="s">
        <v>57</v>
      </c>
      <c r="B5" s="36" t="s">
        <v>65</v>
      </c>
    </row>
    <row r="6" spans="1:2" ht="47.25" x14ac:dyDescent="0.25">
      <c r="A6" s="35" t="s">
        <v>58</v>
      </c>
      <c r="B6" s="36" t="s">
        <v>66</v>
      </c>
    </row>
    <row r="7" spans="1:2" s="14" customFormat="1" x14ac:dyDescent="0.25">
      <c r="A7" s="12"/>
      <c r="B7" s="13"/>
    </row>
    <row r="18" spans="1:3" x14ac:dyDescent="0.25">
      <c r="C18" s="15"/>
    </row>
    <row r="20" spans="1:3" x14ac:dyDescent="0.25">
      <c r="C20" s="16"/>
    </row>
    <row r="23" spans="1:3" s="14" customFormat="1" x14ac:dyDescent="0.25">
      <c r="A23" s="11"/>
      <c r="B23" s="11"/>
      <c r="C23" s="11"/>
    </row>
  </sheetData>
  <mergeCells count="4">
    <mergeCell ref="A1:B1"/>
    <mergeCell ref="A2:B2"/>
    <mergeCell ref="A3:B3"/>
    <mergeCell ref="A4:B4"/>
  </mergeCells>
  <printOptions horizontalCentered="1"/>
  <pageMargins left="1.1811023622047245" right="0.49212598425196852" top="0.39370078740157483" bottom="0.78740157480314965" header="0" footer="0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view="pageBreakPreview" zoomScale="60" zoomScaleNormal="90" workbookViewId="0">
      <pane xSplit="3" ySplit="7" topLeftCell="D8" activePane="bottomRight" state="frozen"/>
      <selection activeCell="B10" sqref="B10"/>
      <selection pane="topRight" activeCell="B10" sqref="B10"/>
      <selection pane="bottomLeft" activeCell="B10" sqref="B10"/>
      <selection pane="bottomRight" sqref="A1:C1"/>
    </sheetView>
  </sheetViews>
  <sheetFormatPr defaultColWidth="8.85546875" defaultRowHeight="15" x14ac:dyDescent="0.25"/>
  <cols>
    <col min="1" max="1" width="5.28515625" style="38" customWidth="1"/>
    <col min="2" max="2" width="37.5703125" style="38" customWidth="1"/>
    <col min="3" max="3" width="10.28515625" style="38" customWidth="1"/>
    <col min="4" max="21" width="13.28515625" style="38" customWidth="1"/>
    <col min="22" max="22" width="11.5703125" style="38" bestFit="1" customWidth="1"/>
    <col min="23" max="23" width="11.5703125" style="38" customWidth="1"/>
    <col min="24" max="24" width="10.42578125" style="38" bestFit="1" customWidth="1"/>
    <col min="25" max="262" width="8.85546875" style="38"/>
    <col min="263" max="263" width="5.28515625" style="38" customWidth="1"/>
    <col min="264" max="264" width="37.5703125" style="38" customWidth="1"/>
    <col min="265" max="265" width="10.28515625" style="38" customWidth="1"/>
    <col min="266" max="268" width="12.5703125" style="38" customWidth="1"/>
    <col min="269" max="273" width="11.28515625" style="38" customWidth="1"/>
    <col min="274" max="274" width="12.5703125" style="38" customWidth="1"/>
    <col min="275" max="275" width="9.7109375" style="38" customWidth="1"/>
    <col min="276" max="277" width="11.28515625" style="38" customWidth="1"/>
    <col min="278" max="518" width="8.85546875" style="38"/>
    <col min="519" max="519" width="5.28515625" style="38" customWidth="1"/>
    <col min="520" max="520" width="37.5703125" style="38" customWidth="1"/>
    <col min="521" max="521" width="10.28515625" style="38" customWidth="1"/>
    <col min="522" max="524" width="12.5703125" style="38" customWidth="1"/>
    <col min="525" max="529" width="11.28515625" style="38" customWidth="1"/>
    <col min="530" max="530" width="12.5703125" style="38" customWidth="1"/>
    <col min="531" max="531" width="9.7109375" style="38" customWidth="1"/>
    <col min="532" max="533" width="11.28515625" style="38" customWidth="1"/>
    <col min="534" max="774" width="8.85546875" style="38"/>
    <col min="775" max="775" width="5.28515625" style="38" customWidth="1"/>
    <col min="776" max="776" width="37.5703125" style="38" customWidth="1"/>
    <col min="777" max="777" width="10.28515625" style="38" customWidth="1"/>
    <col min="778" max="780" width="12.5703125" style="38" customWidth="1"/>
    <col min="781" max="785" width="11.28515625" style="38" customWidth="1"/>
    <col min="786" max="786" width="12.5703125" style="38" customWidth="1"/>
    <col min="787" max="787" width="9.7109375" style="38" customWidth="1"/>
    <col min="788" max="789" width="11.28515625" style="38" customWidth="1"/>
    <col min="790" max="1030" width="8.85546875" style="38"/>
    <col min="1031" max="1031" width="5.28515625" style="38" customWidth="1"/>
    <col min="1032" max="1032" width="37.5703125" style="38" customWidth="1"/>
    <col min="1033" max="1033" width="10.28515625" style="38" customWidth="1"/>
    <col min="1034" max="1036" width="12.5703125" style="38" customWidth="1"/>
    <col min="1037" max="1041" width="11.28515625" style="38" customWidth="1"/>
    <col min="1042" max="1042" width="12.5703125" style="38" customWidth="1"/>
    <col min="1043" max="1043" width="9.7109375" style="38" customWidth="1"/>
    <col min="1044" max="1045" width="11.28515625" style="38" customWidth="1"/>
    <col min="1046" max="1286" width="8.85546875" style="38"/>
    <col min="1287" max="1287" width="5.28515625" style="38" customWidth="1"/>
    <col min="1288" max="1288" width="37.5703125" style="38" customWidth="1"/>
    <col min="1289" max="1289" width="10.28515625" style="38" customWidth="1"/>
    <col min="1290" max="1292" width="12.5703125" style="38" customWidth="1"/>
    <col min="1293" max="1297" width="11.28515625" style="38" customWidth="1"/>
    <col min="1298" max="1298" width="12.5703125" style="38" customWidth="1"/>
    <col min="1299" max="1299" width="9.7109375" style="38" customWidth="1"/>
    <col min="1300" max="1301" width="11.28515625" style="38" customWidth="1"/>
    <col min="1302" max="1542" width="8.85546875" style="38"/>
    <col min="1543" max="1543" width="5.28515625" style="38" customWidth="1"/>
    <col min="1544" max="1544" width="37.5703125" style="38" customWidth="1"/>
    <col min="1545" max="1545" width="10.28515625" style="38" customWidth="1"/>
    <col min="1546" max="1548" width="12.5703125" style="38" customWidth="1"/>
    <col min="1549" max="1553" width="11.28515625" style="38" customWidth="1"/>
    <col min="1554" max="1554" width="12.5703125" style="38" customWidth="1"/>
    <col min="1555" max="1555" width="9.7109375" style="38" customWidth="1"/>
    <col min="1556" max="1557" width="11.28515625" style="38" customWidth="1"/>
    <col min="1558" max="1798" width="8.85546875" style="38"/>
    <col min="1799" max="1799" width="5.28515625" style="38" customWidth="1"/>
    <col min="1800" max="1800" width="37.5703125" style="38" customWidth="1"/>
    <col min="1801" max="1801" width="10.28515625" style="38" customWidth="1"/>
    <col min="1802" max="1804" width="12.5703125" style="38" customWidth="1"/>
    <col min="1805" max="1809" width="11.28515625" style="38" customWidth="1"/>
    <col min="1810" max="1810" width="12.5703125" style="38" customWidth="1"/>
    <col min="1811" max="1811" width="9.7109375" style="38" customWidth="1"/>
    <col min="1812" max="1813" width="11.28515625" style="38" customWidth="1"/>
    <col min="1814" max="2054" width="8.85546875" style="38"/>
    <col min="2055" max="2055" width="5.28515625" style="38" customWidth="1"/>
    <col min="2056" max="2056" width="37.5703125" style="38" customWidth="1"/>
    <col min="2057" max="2057" width="10.28515625" style="38" customWidth="1"/>
    <col min="2058" max="2060" width="12.5703125" style="38" customWidth="1"/>
    <col min="2061" max="2065" width="11.28515625" style="38" customWidth="1"/>
    <col min="2066" max="2066" width="12.5703125" style="38" customWidth="1"/>
    <col min="2067" max="2067" width="9.7109375" style="38" customWidth="1"/>
    <col min="2068" max="2069" width="11.28515625" style="38" customWidth="1"/>
    <col min="2070" max="2310" width="8.85546875" style="38"/>
    <col min="2311" max="2311" width="5.28515625" style="38" customWidth="1"/>
    <col min="2312" max="2312" width="37.5703125" style="38" customWidth="1"/>
    <col min="2313" max="2313" width="10.28515625" style="38" customWidth="1"/>
    <col min="2314" max="2316" width="12.5703125" style="38" customWidth="1"/>
    <col min="2317" max="2321" width="11.28515625" style="38" customWidth="1"/>
    <col min="2322" max="2322" width="12.5703125" style="38" customWidth="1"/>
    <col min="2323" max="2323" width="9.7109375" style="38" customWidth="1"/>
    <col min="2324" max="2325" width="11.28515625" style="38" customWidth="1"/>
    <col min="2326" max="2566" width="8.85546875" style="38"/>
    <col min="2567" max="2567" width="5.28515625" style="38" customWidth="1"/>
    <col min="2568" max="2568" width="37.5703125" style="38" customWidth="1"/>
    <col min="2569" max="2569" width="10.28515625" style="38" customWidth="1"/>
    <col min="2570" max="2572" width="12.5703125" style="38" customWidth="1"/>
    <col min="2573" max="2577" width="11.28515625" style="38" customWidth="1"/>
    <col min="2578" max="2578" width="12.5703125" style="38" customWidth="1"/>
    <col min="2579" max="2579" width="9.7109375" style="38" customWidth="1"/>
    <col min="2580" max="2581" width="11.28515625" style="38" customWidth="1"/>
    <col min="2582" max="2822" width="8.85546875" style="38"/>
    <col min="2823" max="2823" width="5.28515625" style="38" customWidth="1"/>
    <col min="2824" max="2824" width="37.5703125" style="38" customWidth="1"/>
    <col min="2825" max="2825" width="10.28515625" style="38" customWidth="1"/>
    <col min="2826" max="2828" width="12.5703125" style="38" customWidth="1"/>
    <col min="2829" max="2833" width="11.28515625" style="38" customWidth="1"/>
    <col min="2834" max="2834" width="12.5703125" style="38" customWidth="1"/>
    <col min="2835" max="2835" width="9.7109375" style="38" customWidth="1"/>
    <col min="2836" max="2837" width="11.28515625" style="38" customWidth="1"/>
    <col min="2838" max="3078" width="8.85546875" style="38"/>
    <col min="3079" max="3079" width="5.28515625" style="38" customWidth="1"/>
    <col min="3080" max="3080" width="37.5703125" style="38" customWidth="1"/>
    <col min="3081" max="3081" width="10.28515625" style="38" customWidth="1"/>
    <col min="3082" max="3084" width="12.5703125" style="38" customWidth="1"/>
    <col min="3085" max="3089" width="11.28515625" style="38" customWidth="1"/>
    <col min="3090" max="3090" width="12.5703125" style="38" customWidth="1"/>
    <col min="3091" max="3091" width="9.7109375" style="38" customWidth="1"/>
    <col min="3092" max="3093" width="11.28515625" style="38" customWidth="1"/>
    <col min="3094" max="3334" width="8.85546875" style="38"/>
    <col min="3335" max="3335" width="5.28515625" style="38" customWidth="1"/>
    <col min="3336" max="3336" width="37.5703125" style="38" customWidth="1"/>
    <col min="3337" max="3337" width="10.28515625" style="38" customWidth="1"/>
    <col min="3338" max="3340" width="12.5703125" style="38" customWidth="1"/>
    <col min="3341" max="3345" width="11.28515625" style="38" customWidth="1"/>
    <col min="3346" max="3346" width="12.5703125" style="38" customWidth="1"/>
    <col min="3347" max="3347" width="9.7109375" style="38" customWidth="1"/>
    <col min="3348" max="3349" width="11.28515625" style="38" customWidth="1"/>
    <col min="3350" max="3590" width="8.85546875" style="38"/>
    <col min="3591" max="3591" width="5.28515625" style="38" customWidth="1"/>
    <col min="3592" max="3592" width="37.5703125" style="38" customWidth="1"/>
    <col min="3593" max="3593" width="10.28515625" style="38" customWidth="1"/>
    <col min="3594" max="3596" width="12.5703125" style="38" customWidth="1"/>
    <col min="3597" max="3601" width="11.28515625" style="38" customWidth="1"/>
    <col min="3602" max="3602" width="12.5703125" style="38" customWidth="1"/>
    <col min="3603" max="3603" width="9.7109375" style="38" customWidth="1"/>
    <col min="3604" max="3605" width="11.28515625" style="38" customWidth="1"/>
    <col min="3606" max="3846" width="8.85546875" style="38"/>
    <col min="3847" max="3847" width="5.28515625" style="38" customWidth="1"/>
    <col min="3848" max="3848" width="37.5703125" style="38" customWidth="1"/>
    <col min="3849" max="3849" width="10.28515625" style="38" customWidth="1"/>
    <col min="3850" max="3852" width="12.5703125" style="38" customWidth="1"/>
    <col min="3853" max="3857" width="11.28515625" style="38" customWidth="1"/>
    <col min="3858" max="3858" width="12.5703125" style="38" customWidth="1"/>
    <col min="3859" max="3859" width="9.7109375" style="38" customWidth="1"/>
    <col min="3860" max="3861" width="11.28515625" style="38" customWidth="1"/>
    <col min="3862" max="4102" width="8.85546875" style="38"/>
    <col min="4103" max="4103" width="5.28515625" style="38" customWidth="1"/>
    <col min="4104" max="4104" width="37.5703125" style="38" customWidth="1"/>
    <col min="4105" max="4105" width="10.28515625" style="38" customWidth="1"/>
    <col min="4106" max="4108" width="12.5703125" style="38" customWidth="1"/>
    <col min="4109" max="4113" width="11.28515625" style="38" customWidth="1"/>
    <col min="4114" max="4114" width="12.5703125" style="38" customWidth="1"/>
    <col min="4115" max="4115" width="9.7109375" style="38" customWidth="1"/>
    <col min="4116" max="4117" width="11.28515625" style="38" customWidth="1"/>
    <col min="4118" max="4358" width="8.85546875" style="38"/>
    <col min="4359" max="4359" width="5.28515625" style="38" customWidth="1"/>
    <col min="4360" max="4360" width="37.5703125" style="38" customWidth="1"/>
    <col min="4361" max="4361" width="10.28515625" style="38" customWidth="1"/>
    <col min="4362" max="4364" width="12.5703125" style="38" customWidth="1"/>
    <col min="4365" max="4369" width="11.28515625" style="38" customWidth="1"/>
    <col min="4370" max="4370" width="12.5703125" style="38" customWidth="1"/>
    <col min="4371" max="4371" width="9.7109375" style="38" customWidth="1"/>
    <col min="4372" max="4373" width="11.28515625" style="38" customWidth="1"/>
    <col min="4374" max="4614" width="8.85546875" style="38"/>
    <col min="4615" max="4615" width="5.28515625" style="38" customWidth="1"/>
    <col min="4616" max="4616" width="37.5703125" style="38" customWidth="1"/>
    <col min="4617" max="4617" width="10.28515625" style="38" customWidth="1"/>
    <col min="4618" max="4620" width="12.5703125" style="38" customWidth="1"/>
    <col min="4621" max="4625" width="11.28515625" style="38" customWidth="1"/>
    <col min="4626" max="4626" width="12.5703125" style="38" customWidth="1"/>
    <col min="4627" max="4627" width="9.7109375" style="38" customWidth="1"/>
    <col min="4628" max="4629" width="11.28515625" style="38" customWidth="1"/>
    <col min="4630" max="4870" width="8.85546875" style="38"/>
    <col min="4871" max="4871" width="5.28515625" style="38" customWidth="1"/>
    <col min="4872" max="4872" width="37.5703125" style="38" customWidth="1"/>
    <col min="4873" max="4873" width="10.28515625" style="38" customWidth="1"/>
    <col min="4874" max="4876" width="12.5703125" style="38" customWidth="1"/>
    <col min="4877" max="4881" width="11.28515625" style="38" customWidth="1"/>
    <col min="4882" max="4882" width="12.5703125" style="38" customWidth="1"/>
    <col min="4883" max="4883" width="9.7109375" style="38" customWidth="1"/>
    <col min="4884" max="4885" width="11.28515625" style="38" customWidth="1"/>
    <col min="4886" max="5126" width="8.85546875" style="38"/>
    <col min="5127" max="5127" width="5.28515625" style="38" customWidth="1"/>
    <col min="5128" max="5128" width="37.5703125" style="38" customWidth="1"/>
    <col min="5129" max="5129" width="10.28515625" style="38" customWidth="1"/>
    <col min="5130" max="5132" width="12.5703125" style="38" customWidth="1"/>
    <col min="5133" max="5137" width="11.28515625" style="38" customWidth="1"/>
    <col min="5138" max="5138" width="12.5703125" style="38" customWidth="1"/>
    <col min="5139" max="5139" width="9.7109375" style="38" customWidth="1"/>
    <col min="5140" max="5141" width="11.28515625" style="38" customWidth="1"/>
    <col min="5142" max="5382" width="8.85546875" style="38"/>
    <col min="5383" max="5383" width="5.28515625" style="38" customWidth="1"/>
    <col min="5384" max="5384" width="37.5703125" style="38" customWidth="1"/>
    <col min="5385" max="5385" width="10.28515625" style="38" customWidth="1"/>
    <col min="5386" max="5388" width="12.5703125" style="38" customWidth="1"/>
    <col min="5389" max="5393" width="11.28515625" style="38" customWidth="1"/>
    <col min="5394" max="5394" width="12.5703125" style="38" customWidth="1"/>
    <col min="5395" max="5395" width="9.7109375" style="38" customWidth="1"/>
    <col min="5396" max="5397" width="11.28515625" style="38" customWidth="1"/>
    <col min="5398" max="5638" width="8.85546875" style="38"/>
    <col min="5639" max="5639" width="5.28515625" style="38" customWidth="1"/>
    <col min="5640" max="5640" width="37.5703125" style="38" customWidth="1"/>
    <col min="5641" max="5641" width="10.28515625" style="38" customWidth="1"/>
    <col min="5642" max="5644" width="12.5703125" style="38" customWidth="1"/>
    <col min="5645" max="5649" width="11.28515625" style="38" customWidth="1"/>
    <col min="5650" max="5650" width="12.5703125" style="38" customWidth="1"/>
    <col min="5651" max="5651" width="9.7109375" style="38" customWidth="1"/>
    <col min="5652" max="5653" width="11.28515625" style="38" customWidth="1"/>
    <col min="5654" max="5894" width="8.85546875" style="38"/>
    <col min="5895" max="5895" width="5.28515625" style="38" customWidth="1"/>
    <col min="5896" max="5896" width="37.5703125" style="38" customWidth="1"/>
    <col min="5897" max="5897" width="10.28515625" style="38" customWidth="1"/>
    <col min="5898" max="5900" width="12.5703125" style="38" customWidth="1"/>
    <col min="5901" max="5905" width="11.28515625" style="38" customWidth="1"/>
    <col min="5906" max="5906" width="12.5703125" style="38" customWidth="1"/>
    <col min="5907" max="5907" width="9.7109375" style="38" customWidth="1"/>
    <col min="5908" max="5909" width="11.28515625" style="38" customWidth="1"/>
    <col min="5910" max="6150" width="8.85546875" style="38"/>
    <col min="6151" max="6151" width="5.28515625" style="38" customWidth="1"/>
    <col min="6152" max="6152" width="37.5703125" style="38" customWidth="1"/>
    <col min="6153" max="6153" width="10.28515625" style="38" customWidth="1"/>
    <col min="6154" max="6156" width="12.5703125" style="38" customWidth="1"/>
    <col min="6157" max="6161" width="11.28515625" style="38" customWidth="1"/>
    <col min="6162" max="6162" width="12.5703125" style="38" customWidth="1"/>
    <col min="6163" max="6163" width="9.7109375" style="38" customWidth="1"/>
    <col min="6164" max="6165" width="11.28515625" style="38" customWidth="1"/>
    <col min="6166" max="6406" width="8.85546875" style="38"/>
    <col min="6407" max="6407" width="5.28515625" style="38" customWidth="1"/>
    <col min="6408" max="6408" width="37.5703125" style="38" customWidth="1"/>
    <col min="6409" max="6409" width="10.28515625" style="38" customWidth="1"/>
    <col min="6410" max="6412" width="12.5703125" style="38" customWidth="1"/>
    <col min="6413" max="6417" width="11.28515625" style="38" customWidth="1"/>
    <col min="6418" max="6418" width="12.5703125" style="38" customWidth="1"/>
    <col min="6419" max="6419" width="9.7109375" style="38" customWidth="1"/>
    <col min="6420" max="6421" width="11.28515625" style="38" customWidth="1"/>
    <col min="6422" max="6662" width="8.85546875" style="38"/>
    <col min="6663" max="6663" width="5.28515625" style="38" customWidth="1"/>
    <col min="6664" max="6664" width="37.5703125" style="38" customWidth="1"/>
    <col min="6665" max="6665" width="10.28515625" style="38" customWidth="1"/>
    <col min="6666" max="6668" width="12.5703125" style="38" customWidth="1"/>
    <col min="6669" max="6673" width="11.28515625" style="38" customWidth="1"/>
    <col min="6674" max="6674" width="12.5703125" style="38" customWidth="1"/>
    <col min="6675" max="6675" width="9.7109375" style="38" customWidth="1"/>
    <col min="6676" max="6677" width="11.28515625" style="38" customWidth="1"/>
    <col min="6678" max="6918" width="8.85546875" style="38"/>
    <col min="6919" max="6919" width="5.28515625" style="38" customWidth="1"/>
    <col min="6920" max="6920" width="37.5703125" style="38" customWidth="1"/>
    <col min="6921" max="6921" width="10.28515625" style="38" customWidth="1"/>
    <col min="6922" max="6924" width="12.5703125" style="38" customWidth="1"/>
    <col min="6925" max="6929" width="11.28515625" style="38" customWidth="1"/>
    <col min="6930" max="6930" width="12.5703125" style="38" customWidth="1"/>
    <col min="6931" max="6931" width="9.7109375" style="38" customWidth="1"/>
    <col min="6932" max="6933" width="11.28515625" style="38" customWidth="1"/>
    <col min="6934" max="7174" width="8.85546875" style="38"/>
    <col min="7175" max="7175" width="5.28515625" style="38" customWidth="1"/>
    <col min="7176" max="7176" width="37.5703125" style="38" customWidth="1"/>
    <col min="7177" max="7177" width="10.28515625" style="38" customWidth="1"/>
    <col min="7178" max="7180" width="12.5703125" style="38" customWidth="1"/>
    <col min="7181" max="7185" width="11.28515625" style="38" customWidth="1"/>
    <col min="7186" max="7186" width="12.5703125" style="38" customWidth="1"/>
    <col min="7187" max="7187" width="9.7109375" style="38" customWidth="1"/>
    <col min="7188" max="7189" width="11.28515625" style="38" customWidth="1"/>
    <col min="7190" max="7430" width="8.85546875" style="38"/>
    <col min="7431" max="7431" width="5.28515625" style="38" customWidth="1"/>
    <col min="7432" max="7432" width="37.5703125" style="38" customWidth="1"/>
    <col min="7433" max="7433" width="10.28515625" style="38" customWidth="1"/>
    <col min="7434" max="7436" width="12.5703125" style="38" customWidth="1"/>
    <col min="7437" max="7441" width="11.28515625" style="38" customWidth="1"/>
    <col min="7442" max="7442" width="12.5703125" style="38" customWidth="1"/>
    <col min="7443" max="7443" width="9.7109375" style="38" customWidth="1"/>
    <col min="7444" max="7445" width="11.28515625" style="38" customWidth="1"/>
    <col min="7446" max="7686" width="8.85546875" style="38"/>
    <col min="7687" max="7687" width="5.28515625" style="38" customWidth="1"/>
    <col min="7688" max="7688" width="37.5703125" style="38" customWidth="1"/>
    <col min="7689" max="7689" width="10.28515625" style="38" customWidth="1"/>
    <col min="7690" max="7692" width="12.5703125" style="38" customWidth="1"/>
    <col min="7693" max="7697" width="11.28515625" style="38" customWidth="1"/>
    <col min="7698" max="7698" width="12.5703125" style="38" customWidth="1"/>
    <col min="7699" max="7699" width="9.7109375" style="38" customWidth="1"/>
    <col min="7700" max="7701" width="11.28515625" style="38" customWidth="1"/>
    <col min="7702" max="7942" width="8.85546875" style="38"/>
    <col min="7943" max="7943" width="5.28515625" style="38" customWidth="1"/>
    <col min="7944" max="7944" width="37.5703125" style="38" customWidth="1"/>
    <col min="7945" max="7945" width="10.28515625" style="38" customWidth="1"/>
    <col min="7946" max="7948" width="12.5703125" style="38" customWidth="1"/>
    <col min="7949" max="7953" width="11.28515625" style="38" customWidth="1"/>
    <col min="7954" max="7954" width="12.5703125" style="38" customWidth="1"/>
    <col min="7955" max="7955" width="9.7109375" style="38" customWidth="1"/>
    <col min="7956" max="7957" width="11.28515625" style="38" customWidth="1"/>
    <col min="7958" max="8198" width="8.85546875" style="38"/>
    <col min="8199" max="8199" width="5.28515625" style="38" customWidth="1"/>
    <col min="8200" max="8200" width="37.5703125" style="38" customWidth="1"/>
    <col min="8201" max="8201" width="10.28515625" style="38" customWidth="1"/>
    <col min="8202" max="8204" width="12.5703125" style="38" customWidth="1"/>
    <col min="8205" max="8209" width="11.28515625" style="38" customWidth="1"/>
    <col min="8210" max="8210" width="12.5703125" style="38" customWidth="1"/>
    <col min="8211" max="8211" width="9.7109375" style="38" customWidth="1"/>
    <col min="8212" max="8213" width="11.28515625" style="38" customWidth="1"/>
    <col min="8214" max="8454" width="8.85546875" style="38"/>
    <col min="8455" max="8455" width="5.28515625" style="38" customWidth="1"/>
    <col min="8456" max="8456" width="37.5703125" style="38" customWidth="1"/>
    <col min="8457" max="8457" width="10.28515625" style="38" customWidth="1"/>
    <col min="8458" max="8460" width="12.5703125" style="38" customWidth="1"/>
    <col min="8461" max="8465" width="11.28515625" style="38" customWidth="1"/>
    <col min="8466" max="8466" width="12.5703125" style="38" customWidth="1"/>
    <col min="8467" max="8467" width="9.7109375" style="38" customWidth="1"/>
    <col min="8468" max="8469" width="11.28515625" style="38" customWidth="1"/>
    <col min="8470" max="8710" width="8.85546875" style="38"/>
    <col min="8711" max="8711" width="5.28515625" style="38" customWidth="1"/>
    <col min="8712" max="8712" width="37.5703125" style="38" customWidth="1"/>
    <col min="8713" max="8713" width="10.28515625" style="38" customWidth="1"/>
    <col min="8714" max="8716" width="12.5703125" style="38" customWidth="1"/>
    <col min="8717" max="8721" width="11.28515625" style="38" customWidth="1"/>
    <col min="8722" max="8722" width="12.5703125" style="38" customWidth="1"/>
    <col min="8723" max="8723" width="9.7109375" style="38" customWidth="1"/>
    <col min="8724" max="8725" width="11.28515625" style="38" customWidth="1"/>
    <col min="8726" max="8966" width="8.85546875" style="38"/>
    <col min="8967" max="8967" width="5.28515625" style="38" customWidth="1"/>
    <col min="8968" max="8968" width="37.5703125" style="38" customWidth="1"/>
    <col min="8969" max="8969" width="10.28515625" style="38" customWidth="1"/>
    <col min="8970" max="8972" width="12.5703125" style="38" customWidth="1"/>
    <col min="8973" max="8977" width="11.28515625" style="38" customWidth="1"/>
    <col min="8978" max="8978" width="12.5703125" style="38" customWidth="1"/>
    <col min="8979" max="8979" width="9.7109375" style="38" customWidth="1"/>
    <col min="8980" max="8981" width="11.28515625" style="38" customWidth="1"/>
    <col min="8982" max="9222" width="8.85546875" style="38"/>
    <col min="9223" max="9223" width="5.28515625" style="38" customWidth="1"/>
    <col min="9224" max="9224" width="37.5703125" style="38" customWidth="1"/>
    <col min="9225" max="9225" width="10.28515625" style="38" customWidth="1"/>
    <col min="9226" max="9228" width="12.5703125" style="38" customWidth="1"/>
    <col min="9229" max="9233" width="11.28515625" style="38" customWidth="1"/>
    <col min="9234" max="9234" width="12.5703125" style="38" customWidth="1"/>
    <col min="9235" max="9235" width="9.7109375" style="38" customWidth="1"/>
    <col min="9236" max="9237" width="11.28515625" style="38" customWidth="1"/>
    <col min="9238" max="9478" width="8.85546875" style="38"/>
    <col min="9479" max="9479" width="5.28515625" style="38" customWidth="1"/>
    <col min="9480" max="9480" width="37.5703125" style="38" customWidth="1"/>
    <col min="9481" max="9481" width="10.28515625" style="38" customWidth="1"/>
    <col min="9482" max="9484" width="12.5703125" style="38" customWidth="1"/>
    <col min="9485" max="9489" width="11.28515625" style="38" customWidth="1"/>
    <col min="9490" max="9490" width="12.5703125" style="38" customWidth="1"/>
    <col min="9491" max="9491" width="9.7109375" style="38" customWidth="1"/>
    <col min="9492" max="9493" width="11.28515625" style="38" customWidth="1"/>
    <col min="9494" max="9734" width="8.85546875" style="38"/>
    <col min="9735" max="9735" width="5.28515625" style="38" customWidth="1"/>
    <col min="9736" max="9736" width="37.5703125" style="38" customWidth="1"/>
    <col min="9737" max="9737" width="10.28515625" style="38" customWidth="1"/>
    <col min="9738" max="9740" width="12.5703125" style="38" customWidth="1"/>
    <col min="9741" max="9745" width="11.28515625" style="38" customWidth="1"/>
    <col min="9746" max="9746" width="12.5703125" style="38" customWidth="1"/>
    <col min="9747" max="9747" width="9.7109375" style="38" customWidth="1"/>
    <col min="9748" max="9749" width="11.28515625" style="38" customWidth="1"/>
    <col min="9750" max="9990" width="8.85546875" style="38"/>
    <col min="9991" max="9991" width="5.28515625" style="38" customWidth="1"/>
    <col min="9992" max="9992" width="37.5703125" style="38" customWidth="1"/>
    <col min="9993" max="9993" width="10.28515625" style="38" customWidth="1"/>
    <col min="9994" max="9996" width="12.5703125" style="38" customWidth="1"/>
    <col min="9997" max="10001" width="11.28515625" style="38" customWidth="1"/>
    <col min="10002" max="10002" width="12.5703125" style="38" customWidth="1"/>
    <col min="10003" max="10003" width="9.7109375" style="38" customWidth="1"/>
    <col min="10004" max="10005" width="11.28515625" style="38" customWidth="1"/>
    <col min="10006" max="10246" width="8.85546875" style="38"/>
    <col min="10247" max="10247" width="5.28515625" style="38" customWidth="1"/>
    <col min="10248" max="10248" width="37.5703125" style="38" customWidth="1"/>
    <col min="10249" max="10249" width="10.28515625" style="38" customWidth="1"/>
    <col min="10250" max="10252" width="12.5703125" style="38" customWidth="1"/>
    <col min="10253" max="10257" width="11.28515625" style="38" customWidth="1"/>
    <col min="10258" max="10258" width="12.5703125" style="38" customWidth="1"/>
    <col min="10259" max="10259" width="9.7109375" style="38" customWidth="1"/>
    <col min="10260" max="10261" width="11.28515625" style="38" customWidth="1"/>
    <col min="10262" max="10502" width="8.85546875" style="38"/>
    <col min="10503" max="10503" width="5.28515625" style="38" customWidth="1"/>
    <col min="10504" max="10504" width="37.5703125" style="38" customWidth="1"/>
    <col min="10505" max="10505" width="10.28515625" style="38" customWidth="1"/>
    <col min="10506" max="10508" width="12.5703125" style="38" customWidth="1"/>
    <col min="10509" max="10513" width="11.28515625" style="38" customWidth="1"/>
    <col min="10514" max="10514" width="12.5703125" style="38" customWidth="1"/>
    <col min="10515" max="10515" width="9.7109375" style="38" customWidth="1"/>
    <col min="10516" max="10517" width="11.28515625" style="38" customWidth="1"/>
    <col min="10518" max="10758" width="8.85546875" style="38"/>
    <col min="10759" max="10759" width="5.28515625" style="38" customWidth="1"/>
    <col min="10760" max="10760" width="37.5703125" style="38" customWidth="1"/>
    <col min="10761" max="10761" width="10.28515625" style="38" customWidth="1"/>
    <col min="10762" max="10764" width="12.5703125" style="38" customWidth="1"/>
    <col min="10765" max="10769" width="11.28515625" style="38" customWidth="1"/>
    <col min="10770" max="10770" width="12.5703125" style="38" customWidth="1"/>
    <col min="10771" max="10771" width="9.7109375" style="38" customWidth="1"/>
    <col min="10772" max="10773" width="11.28515625" style="38" customWidth="1"/>
    <col min="10774" max="11014" width="8.85546875" style="38"/>
    <col min="11015" max="11015" width="5.28515625" style="38" customWidth="1"/>
    <col min="11016" max="11016" width="37.5703125" style="38" customWidth="1"/>
    <col min="11017" max="11017" width="10.28515625" style="38" customWidth="1"/>
    <col min="11018" max="11020" width="12.5703125" style="38" customWidth="1"/>
    <col min="11021" max="11025" width="11.28515625" style="38" customWidth="1"/>
    <col min="11026" max="11026" width="12.5703125" style="38" customWidth="1"/>
    <col min="11027" max="11027" width="9.7109375" style="38" customWidth="1"/>
    <col min="11028" max="11029" width="11.28515625" style="38" customWidth="1"/>
    <col min="11030" max="11270" width="8.85546875" style="38"/>
    <col min="11271" max="11271" width="5.28515625" style="38" customWidth="1"/>
    <col min="11272" max="11272" width="37.5703125" style="38" customWidth="1"/>
    <col min="11273" max="11273" width="10.28515625" style="38" customWidth="1"/>
    <col min="11274" max="11276" width="12.5703125" style="38" customWidth="1"/>
    <col min="11277" max="11281" width="11.28515625" style="38" customWidth="1"/>
    <col min="11282" max="11282" width="12.5703125" style="38" customWidth="1"/>
    <col min="11283" max="11283" width="9.7109375" style="38" customWidth="1"/>
    <col min="11284" max="11285" width="11.28515625" style="38" customWidth="1"/>
    <col min="11286" max="11526" width="8.85546875" style="38"/>
    <col min="11527" max="11527" width="5.28515625" style="38" customWidth="1"/>
    <col min="11528" max="11528" width="37.5703125" style="38" customWidth="1"/>
    <col min="11529" max="11529" width="10.28515625" style="38" customWidth="1"/>
    <col min="11530" max="11532" width="12.5703125" style="38" customWidth="1"/>
    <col min="11533" max="11537" width="11.28515625" style="38" customWidth="1"/>
    <col min="11538" max="11538" width="12.5703125" style="38" customWidth="1"/>
    <col min="11539" max="11539" width="9.7109375" style="38" customWidth="1"/>
    <col min="11540" max="11541" width="11.28515625" style="38" customWidth="1"/>
    <col min="11542" max="11782" width="8.85546875" style="38"/>
    <col min="11783" max="11783" width="5.28515625" style="38" customWidth="1"/>
    <col min="11784" max="11784" width="37.5703125" style="38" customWidth="1"/>
    <col min="11785" max="11785" width="10.28515625" style="38" customWidth="1"/>
    <col min="11786" max="11788" width="12.5703125" style="38" customWidth="1"/>
    <col min="11789" max="11793" width="11.28515625" style="38" customWidth="1"/>
    <col min="11794" max="11794" width="12.5703125" style="38" customWidth="1"/>
    <col min="11795" max="11795" width="9.7109375" style="38" customWidth="1"/>
    <col min="11796" max="11797" width="11.28515625" style="38" customWidth="1"/>
    <col min="11798" max="12038" width="8.85546875" style="38"/>
    <col min="12039" max="12039" width="5.28515625" style="38" customWidth="1"/>
    <col min="12040" max="12040" width="37.5703125" style="38" customWidth="1"/>
    <col min="12041" max="12041" width="10.28515625" style="38" customWidth="1"/>
    <col min="12042" max="12044" width="12.5703125" style="38" customWidth="1"/>
    <col min="12045" max="12049" width="11.28515625" style="38" customWidth="1"/>
    <col min="12050" max="12050" width="12.5703125" style="38" customWidth="1"/>
    <col min="12051" max="12051" width="9.7109375" style="38" customWidth="1"/>
    <col min="12052" max="12053" width="11.28515625" style="38" customWidth="1"/>
    <col min="12054" max="12294" width="8.85546875" style="38"/>
    <col min="12295" max="12295" width="5.28515625" style="38" customWidth="1"/>
    <col min="12296" max="12296" width="37.5703125" style="38" customWidth="1"/>
    <col min="12297" max="12297" width="10.28515625" style="38" customWidth="1"/>
    <col min="12298" max="12300" width="12.5703125" style="38" customWidth="1"/>
    <col min="12301" max="12305" width="11.28515625" style="38" customWidth="1"/>
    <col min="12306" max="12306" width="12.5703125" style="38" customWidth="1"/>
    <col min="12307" max="12307" width="9.7109375" style="38" customWidth="1"/>
    <col min="12308" max="12309" width="11.28515625" style="38" customWidth="1"/>
    <col min="12310" max="12550" width="8.85546875" style="38"/>
    <col min="12551" max="12551" width="5.28515625" style="38" customWidth="1"/>
    <col min="12552" max="12552" width="37.5703125" style="38" customWidth="1"/>
    <col min="12553" max="12553" width="10.28515625" style="38" customWidth="1"/>
    <col min="12554" max="12556" width="12.5703125" style="38" customWidth="1"/>
    <col min="12557" max="12561" width="11.28515625" style="38" customWidth="1"/>
    <col min="12562" max="12562" width="12.5703125" style="38" customWidth="1"/>
    <col min="12563" max="12563" width="9.7109375" style="38" customWidth="1"/>
    <col min="12564" max="12565" width="11.28515625" style="38" customWidth="1"/>
    <col min="12566" max="12806" width="8.85546875" style="38"/>
    <col min="12807" max="12807" width="5.28515625" style="38" customWidth="1"/>
    <col min="12808" max="12808" width="37.5703125" style="38" customWidth="1"/>
    <col min="12809" max="12809" width="10.28515625" style="38" customWidth="1"/>
    <col min="12810" max="12812" width="12.5703125" style="38" customWidth="1"/>
    <col min="12813" max="12817" width="11.28515625" style="38" customWidth="1"/>
    <col min="12818" max="12818" width="12.5703125" style="38" customWidth="1"/>
    <col min="12819" max="12819" width="9.7109375" style="38" customWidth="1"/>
    <col min="12820" max="12821" width="11.28515625" style="38" customWidth="1"/>
    <col min="12822" max="13062" width="8.85546875" style="38"/>
    <col min="13063" max="13063" width="5.28515625" style="38" customWidth="1"/>
    <col min="13064" max="13064" width="37.5703125" style="38" customWidth="1"/>
    <col min="13065" max="13065" width="10.28515625" style="38" customWidth="1"/>
    <col min="13066" max="13068" width="12.5703125" style="38" customWidth="1"/>
    <col min="13069" max="13073" width="11.28515625" style="38" customWidth="1"/>
    <col min="13074" max="13074" width="12.5703125" style="38" customWidth="1"/>
    <col min="13075" max="13075" width="9.7109375" style="38" customWidth="1"/>
    <col min="13076" max="13077" width="11.28515625" style="38" customWidth="1"/>
    <col min="13078" max="13318" width="8.85546875" style="38"/>
    <col min="13319" max="13319" width="5.28515625" style="38" customWidth="1"/>
    <col min="13320" max="13320" width="37.5703125" style="38" customWidth="1"/>
    <col min="13321" max="13321" width="10.28515625" style="38" customWidth="1"/>
    <col min="13322" max="13324" width="12.5703125" style="38" customWidth="1"/>
    <col min="13325" max="13329" width="11.28515625" style="38" customWidth="1"/>
    <col min="13330" max="13330" width="12.5703125" style="38" customWidth="1"/>
    <col min="13331" max="13331" width="9.7109375" style="38" customWidth="1"/>
    <col min="13332" max="13333" width="11.28515625" style="38" customWidth="1"/>
    <col min="13334" max="13574" width="8.85546875" style="38"/>
    <col min="13575" max="13575" width="5.28515625" style="38" customWidth="1"/>
    <col min="13576" max="13576" width="37.5703125" style="38" customWidth="1"/>
    <col min="13577" max="13577" width="10.28515625" style="38" customWidth="1"/>
    <col min="13578" max="13580" width="12.5703125" style="38" customWidth="1"/>
    <col min="13581" max="13585" width="11.28515625" style="38" customWidth="1"/>
    <col min="13586" max="13586" width="12.5703125" style="38" customWidth="1"/>
    <col min="13587" max="13587" width="9.7109375" style="38" customWidth="1"/>
    <col min="13588" max="13589" width="11.28515625" style="38" customWidth="1"/>
    <col min="13590" max="13830" width="8.85546875" style="38"/>
    <col min="13831" max="13831" width="5.28515625" style="38" customWidth="1"/>
    <col min="13832" max="13832" width="37.5703125" style="38" customWidth="1"/>
    <col min="13833" max="13833" width="10.28515625" style="38" customWidth="1"/>
    <col min="13834" max="13836" width="12.5703125" style="38" customWidth="1"/>
    <col min="13837" max="13841" width="11.28515625" style="38" customWidth="1"/>
    <col min="13842" max="13842" width="12.5703125" style="38" customWidth="1"/>
    <col min="13843" max="13843" width="9.7109375" style="38" customWidth="1"/>
    <col min="13844" max="13845" width="11.28515625" style="38" customWidth="1"/>
    <col min="13846" max="14086" width="8.85546875" style="38"/>
    <col min="14087" max="14087" width="5.28515625" style="38" customWidth="1"/>
    <col min="14088" max="14088" width="37.5703125" style="38" customWidth="1"/>
    <col min="14089" max="14089" width="10.28515625" style="38" customWidth="1"/>
    <col min="14090" max="14092" width="12.5703125" style="38" customWidth="1"/>
    <col min="14093" max="14097" width="11.28515625" style="38" customWidth="1"/>
    <col min="14098" max="14098" width="12.5703125" style="38" customWidth="1"/>
    <col min="14099" max="14099" width="9.7109375" style="38" customWidth="1"/>
    <col min="14100" max="14101" width="11.28515625" style="38" customWidth="1"/>
    <col min="14102" max="14342" width="8.85546875" style="38"/>
    <col min="14343" max="14343" width="5.28515625" style="38" customWidth="1"/>
    <col min="14344" max="14344" width="37.5703125" style="38" customWidth="1"/>
    <col min="14345" max="14345" width="10.28515625" style="38" customWidth="1"/>
    <col min="14346" max="14348" width="12.5703125" style="38" customWidth="1"/>
    <col min="14349" max="14353" width="11.28515625" style="38" customWidth="1"/>
    <col min="14354" max="14354" width="12.5703125" style="38" customWidth="1"/>
    <col min="14355" max="14355" width="9.7109375" style="38" customWidth="1"/>
    <col min="14356" max="14357" width="11.28515625" style="38" customWidth="1"/>
    <col min="14358" max="14598" width="8.85546875" style="38"/>
    <col min="14599" max="14599" width="5.28515625" style="38" customWidth="1"/>
    <col min="14600" max="14600" width="37.5703125" style="38" customWidth="1"/>
    <col min="14601" max="14601" width="10.28515625" style="38" customWidth="1"/>
    <col min="14602" max="14604" width="12.5703125" style="38" customWidth="1"/>
    <col min="14605" max="14609" width="11.28515625" style="38" customWidth="1"/>
    <col min="14610" max="14610" width="12.5703125" style="38" customWidth="1"/>
    <col min="14611" max="14611" width="9.7109375" style="38" customWidth="1"/>
    <col min="14612" max="14613" width="11.28515625" style="38" customWidth="1"/>
    <col min="14614" max="14854" width="8.85546875" style="38"/>
    <col min="14855" max="14855" width="5.28515625" style="38" customWidth="1"/>
    <col min="14856" max="14856" width="37.5703125" style="38" customWidth="1"/>
    <col min="14857" max="14857" width="10.28515625" style="38" customWidth="1"/>
    <col min="14858" max="14860" width="12.5703125" style="38" customWidth="1"/>
    <col min="14861" max="14865" width="11.28515625" style="38" customWidth="1"/>
    <col min="14866" max="14866" width="12.5703125" style="38" customWidth="1"/>
    <col min="14867" max="14867" width="9.7109375" style="38" customWidth="1"/>
    <col min="14868" max="14869" width="11.28515625" style="38" customWidth="1"/>
    <col min="14870" max="15110" width="8.85546875" style="38"/>
    <col min="15111" max="15111" width="5.28515625" style="38" customWidth="1"/>
    <col min="15112" max="15112" width="37.5703125" style="38" customWidth="1"/>
    <col min="15113" max="15113" width="10.28515625" style="38" customWidth="1"/>
    <col min="15114" max="15116" width="12.5703125" style="38" customWidth="1"/>
    <col min="15117" max="15121" width="11.28515625" style="38" customWidth="1"/>
    <col min="15122" max="15122" width="12.5703125" style="38" customWidth="1"/>
    <col min="15123" max="15123" width="9.7109375" style="38" customWidth="1"/>
    <col min="15124" max="15125" width="11.28515625" style="38" customWidth="1"/>
    <col min="15126" max="15366" width="8.85546875" style="38"/>
    <col min="15367" max="15367" width="5.28515625" style="38" customWidth="1"/>
    <col min="15368" max="15368" width="37.5703125" style="38" customWidth="1"/>
    <col min="15369" max="15369" width="10.28515625" style="38" customWidth="1"/>
    <col min="15370" max="15372" width="12.5703125" style="38" customWidth="1"/>
    <col min="15373" max="15377" width="11.28515625" style="38" customWidth="1"/>
    <col min="15378" max="15378" width="12.5703125" style="38" customWidth="1"/>
    <col min="15379" max="15379" width="9.7109375" style="38" customWidth="1"/>
    <col min="15380" max="15381" width="11.28515625" style="38" customWidth="1"/>
    <col min="15382" max="15622" width="8.85546875" style="38"/>
    <col min="15623" max="15623" width="5.28515625" style="38" customWidth="1"/>
    <col min="15624" max="15624" width="37.5703125" style="38" customWidth="1"/>
    <col min="15625" max="15625" width="10.28515625" style="38" customWidth="1"/>
    <col min="15626" max="15628" width="12.5703125" style="38" customWidth="1"/>
    <col min="15629" max="15633" width="11.28515625" style="38" customWidth="1"/>
    <col min="15634" max="15634" width="12.5703125" style="38" customWidth="1"/>
    <col min="15635" max="15635" width="9.7109375" style="38" customWidth="1"/>
    <col min="15636" max="15637" width="11.28515625" style="38" customWidth="1"/>
    <col min="15638" max="15878" width="8.85546875" style="38"/>
    <col min="15879" max="15879" width="5.28515625" style="38" customWidth="1"/>
    <col min="15880" max="15880" width="37.5703125" style="38" customWidth="1"/>
    <col min="15881" max="15881" width="10.28515625" style="38" customWidth="1"/>
    <col min="15882" max="15884" width="12.5703125" style="38" customWidth="1"/>
    <col min="15885" max="15889" width="11.28515625" style="38" customWidth="1"/>
    <col min="15890" max="15890" width="12.5703125" style="38" customWidth="1"/>
    <col min="15891" max="15891" width="9.7109375" style="38" customWidth="1"/>
    <col min="15892" max="15893" width="11.28515625" style="38" customWidth="1"/>
    <col min="15894" max="16134" width="8.85546875" style="38"/>
    <col min="16135" max="16135" width="5.28515625" style="38" customWidth="1"/>
    <col min="16136" max="16136" width="37.5703125" style="38" customWidth="1"/>
    <col min="16137" max="16137" width="10.28515625" style="38" customWidth="1"/>
    <col min="16138" max="16140" width="12.5703125" style="38" customWidth="1"/>
    <col min="16141" max="16145" width="11.28515625" style="38" customWidth="1"/>
    <col min="16146" max="16146" width="12.5703125" style="38" customWidth="1"/>
    <col min="16147" max="16147" width="9.7109375" style="38" customWidth="1"/>
    <col min="16148" max="16149" width="11.28515625" style="38" customWidth="1"/>
    <col min="16150" max="16384" width="8.85546875" style="38"/>
  </cols>
  <sheetData>
    <row r="1" spans="1:22" x14ac:dyDescent="0.25">
      <c r="A1" s="119" t="s">
        <v>14</v>
      </c>
      <c r="B1" s="119"/>
      <c r="C1" s="119"/>
      <c r="D1" s="63"/>
      <c r="E1" s="63"/>
      <c r="F1" s="63"/>
      <c r="G1" s="63"/>
      <c r="H1" s="63"/>
      <c r="I1" s="63"/>
      <c r="J1" s="37"/>
      <c r="K1" s="37"/>
      <c r="L1" s="37"/>
    </row>
    <row r="2" spans="1:22" ht="15" customHeight="1" x14ac:dyDescent="0.25">
      <c r="A2" s="120" t="s">
        <v>15</v>
      </c>
      <c r="B2" s="120" t="s">
        <v>16</v>
      </c>
      <c r="C2" s="120" t="s">
        <v>8</v>
      </c>
      <c r="D2" s="114" t="s">
        <v>16</v>
      </c>
      <c r="E2" s="115"/>
      <c r="F2" s="115"/>
      <c r="G2" s="115"/>
      <c r="H2" s="115"/>
      <c r="I2" s="115"/>
      <c r="J2" s="115"/>
      <c r="K2" s="115"/>
      <c r="L2" s="116"/>
      <c r="M2" s="114" t="s">
        <v>16</v>
      </c>
      <c r="N2" s="115"/>
      <c r="O2" s="115"/>
      <c r="P2" s="115"/>
      <c r="Q2" s="115"/>
      <c r="R2" s="115"/>
      <c r="S2" s="115"/>
      <c r="T2" s="115"/>
      <c r="U2" s="116"/>
    </row>
    <row r="3" spans="1:22" x14ac:dyDescent="0.25">
      <c r="A3" s="121"/>
      <c r="B3" s="121"/>
      <c r="C3" s="121"/>
      <c r="D3" s="111" t="s">
        <v>67</v>
      </c>
      <c r="E3" s="112"/>
      <c r="F3" s="113"/>
      <c r="G3" s="111" t="s">
        <v>63</v>
      </c>
      <c r="H3" s="112"/>
      <c r="I3" s="113"/>
      <c r="J3" s="111" t="s">
        <v>59</v>
      </c>
      <c r="K3" s="112"/>
      <c r="L3" s="113"/>
      <c r="M3" s="111" t="s">
        <v>60</v>
      </c>
      <c r="N3" s="112"/>
      <c r="O3" s="113"/>
      <c r="P3" s="111" t="s">
        <v>61</v>
      </c>
      <c r="Q3" s="112"/>
      <c r="R3" s="113"/>
      <c r="S3" s="111" t="s">
        <v>62</v>
      </c>
      <c r="T3" s="112"/>
      <c r="U3" s="113"/>
    </row>
    <row r="4" spans="1:22" x14ac:dyDescent="0.25">
      <c r="A4" s="121"/>
      <c r="B4" s="121"/>
      <c r="C4" s="121"/>
      <c r="D4" s="117" t="s">
        <v>51</v>
      </c>
      <c r="E4" s="118"/>
      <c r="F4" s="118"/>
      <c r="G4" s="118"/>
      <c r="H4" s="118"/>
      <c r="I4" s="118"/>
      <c r="J4" s="118"/>
      <c r="K4" s="118"/>
      <c r="L4" s="118"/>
      <c r="M4" s="117" t="s">
        <v>51</v>
      </c>
      <c r="N4" s="118"/>
      <c r="O4" s="118"/>
      <c r="P4" s="118"/>
      <c r="Q4" s="118"/>
      <c r="R4" s="118"/>
      <c r="S4" s="118"/>
      <c r="T4" s="118"/>
      <c r="U4" s="118"/>
    </row>
    <row r="5" spans="1:22" s="40" customFormat="1" x14ac:dyDescent="0.25">
      <c r="A5" s="121"/>
      <c r="B5" s="121"/>
      <c r="C5" s="121"/>
      <c r="D5" s="39" t="s">
        <v>17</v>
      </c>
      <c r="E5" s="39" t="s">
        <v>18</v>
      </c>
      <c r="F5" s="39" t="s">
        <v>19</v>
      </c>
      <c r="G5" s="39" t="s">
        <v>17</v>
      </c>
      <c r="H5" s="39" t="s">
        <v>18</v>
      </c>
      <c r="I5" s="39" t="s">
        <v>19</v>
      </c>
      <c r="J5" s="39" t="s">
        <v>17</v>
      </c>
      <c r="K5" s="39" t="s">
        <v>18</v>
      </c>
      <c r="L5" s="39" t="s">
        <v>19</v>
      </c>
      <c r="M5" s="39" t="s">
        <v>17</v>
      </c>
      <c r="N5" s="39" t="s">
        <v>18</v>
      </c>
      <c r="O5" s="39" t="s">
        <v>19</v>
      </c>
      <c r="P5" s="39" t="s">
        <v>17</v>
      </c>
      <c r="Q5" s="39" t="s">
        <v>18</v>
      </c>
      <c r="R5" s="39" t="s">
        <v>19</v>
      </c>
      <c r="S5" s="39" t="s">
        <v>17</v>
      </c>
      <c r="T5" s="39" t="s">
        <v>18</v>
      </c>
      <c r="U5" s="39" t="s">
        <v>19</v>
      </c>
    </row>
    <row r="6" spans="1:22" s="40" customFormat="1" x14ac:dyDescent="0.25">
      <c r="A6" s="122"/>
      <c r="B6" s="122"/>
      <c r="C6" s="122"/>
      <c r="D6" s="108" t="s">
        <v>48</v>
      </c>
      <c r="E6" s="109"/>
      <c r="F6" s="110"/>
      <c r="G6" s="108" t="s">
        <v>48</v>
      </c>
      <c r="H6" s="109"/>
      <c r="I6" s="110"/>
      <c r="J6" s="108" t="s">
        <v>48</v>
      </c>
      <c r="K6" s="109"/>
      <c r="L6" s="110"/>
      <c r="M6" s="108" t="s">
        <v>48</v>
      </c>
      <c r="N6" s="109"/>
      <c r="O6" s="110"/>
      <c r="P6" s="108" t="s">
        <v>48</v>
      </c>
      <c r="Q6" s="109"/>
      <c r="R6" s="110"/>
      <c r="S6" s="108" t="s">
        <v>48</v>
      </c>
      <c r="T6" s="109"/>
      <c r="U6" s="110"/>
    </row>
    <row r="7" spans="1:22" ht="15" customHeight="1" x14ac:dyDescent="0.25">
      <c r="A7" s="29">
        <v>1</v>
      </c>
      <c r="B7" s="29">
        <f>A7+1</f>
        <v>2</v>
      </c>
      <c r="C7" s="29">
        <f t="shared" ref="C7" si="0">B7+1</f>
        <v>3</v>
      </c>
      <c r="D7" s="29">
        <f t="shared" ref="D7" si="1">C7+1</f>
        <v>4</v>
      </c>
      <c r="E7" s="29">
        <f t="shared" ref="E7" si="2">D7+1</f>
        <v>5</v>
      </c>
      <c r="F7" s="29">
        <f t="shared" ref="F7" si="3">E7+1</f>
        <v>6</v>
      </c>
      <c r="G7" s="29">
        <f t="shared" ref="G7" si="4">F7+1</f>
        <v>7</v>
      </c>
      <c r="H7" s="29">
        <f t="shared" ref="H7" si="5">G7+1</f>
        <v>8</v>
      </c>
      <c r="I7" s="29">
        <f t="shared" ref="I7" si="6">H7+1</f>
        <v>9</v>
      </c>
      <c r="J7" s="29">
        <f t="shared" ref="J7" si="7">I7+1</f>
        <v>10</v>
      </c>
      <c r="K7" s="29">
        <f t="shared" ref="K7" si="8">J7+1</f>
        <v>11</v>
      </c>
      <c r="L7" s="29">
        <f t="shared" ref="L7" si="9">K7+1</f>
        <v>12</v>
      </c>
      <c r="M7" s="29">
        <f t="shared" ref="M7" si="10">L7+1</f>
        <v>13</v>
      </c>
      <c r="N7" s="29">
        <f t="shared" ref="N7" si="11">M7+1</f>
        <v>14</v>
      </c>
      <c r="O7" s="29">
        <f t="shared" ref="O7" si="12">N7+1</f>
        <v>15</v>
      </c>
      <c r="P7" s="29">
        <f t="shared" ref="P7" si="13">O7+1</f>
        <v>16</v>
      </c>
      <c r="Q7" s="29">
        <f t="shared" ref="Q7" si="14">P7+1</f>
        <v>17</v>
      </c>
      <c r="R7" s="29">
        <f t="shared" ref="R7" si="15">Q7+1</f>
        <v>18</v>
      </c>
      <c r="S7" s="29">
        <f t="shared" ref="S7" si="16">R7+1</f>
        <v>19</v>
      </c>
      <c r="T7" s="29">
        <f t="shared" ref="T7" si="17">S7+1</f>
        <v>20</v>
      </c>
      <c r="U7" s="29">
        <f t="shared" ref="U7" si="18">T7+1</f>
        <v>21</v>
      </c>
    </row>
    <row r="8" spans="1:22" ht="15" customHeight="1" x14ac:dyDescent="0.25">
      <c r="A8" s="28" t="s">
        <v>1</v>
      </c>
      <c r="B8" s="27" t="s">
        <v>49</v>
      </c>
      <c r="C8" s="28" t="s">
        <v>4</v>
      </c>
      <c r="D8" s="67">
        <f>ROUND(F8/2,3)</f>
        <v>6</v>
      </c>
      <c r="E8" s="68">
        <f>F8-D8</f>
        <v>6</v>
      </c>
      <c r="F8" s="95">
        <f>[1]Лавр!$M$13</f>
        <v>12</v>
      </c>
      <c r="G8" s="67">
        <f>ROUND(I8/2,3)</f>
        <v>810.274</v>
      </c>
      <c r="H8" s="68">
        <f>I8-G8</f>
        <v>810.274</v>
      </c>
      <c r="I8" s="95">
        <f>[1]Инчоун!$M$13</f>
        <v>1620.548</v>
      </c>
      <c r="J8" s="67">
        <f>ROUND(L8/2,3)</f>
        <v>23841.297999999999</v>
      </c>
      <c r="K8" s="68">
        <f>L8-J8</f>
        <v>23841.297000000002</v>
      </c>
      <c r="L8" s="95">
        <f>[1]Лорино!$M$13</f>
        <v>47682.595000000001</v>
      </c>
      <c r="M8" s="69">
        <f>ROUND(O8/2,3)</f>
        <v>3208.6610000000001</v>
      </c>
      <c r="N8" s="70">
        <f>O8-M8</f>
        <v>3208.6610000000001</v>
      </c>
      <c r="O8" s="96">
        <f>[1]Нешкан!$M$13</f>
        <v>6417.3220000000001</v>
      </c>
      <c r="P8" s="70">
        <f>ROUND(R8/2,3)</f>
        <v>8293.0130000000008</v>
      </c>
      <c r="Q8" s="70">
        <f>R8-P8</f>
        <v>8293.0130000000008</v>
      </c>
      <c r="R8" s="96">
        <f>[1]Уэлен!$M$13</f>
        <v>16586.026000000002</v>
      </c>
      <c r="S8" s="68">
        <f>ROUND(U8/2,3)</f>
        <v>1023.458</v>
      </c>
      <c r="T8" s="68">
        <f>U8-S8</f>
        <v>1023.457</v>
      </c>
      <c r="U8" s="95">
        <f>[1]Энурмино!$M$13</f>
        <v>2046.915</v>
      </c>
      <c r="V8" s="41"/>
    </row>
    <row r="9" spans="1:22" ht="30" x14ac:dyDescent="0.25">
      <c r="A9" s="17" t="s">
        <v>20</v>
      </c>
      <c r="B9" s="18" t="s">
        <v>21</v>
      </c>
      <c r="C9" s="19" t="s">
        <v>4</v>
      </c>
      <c r="D9" s="71">
        <f>D10+D11</f>
        <v>6</v>
      </c>
      <c r="E9" s="72">
        <f>E10+E11</f>
        <v>6</v>
      </c>
      <c r="F9" s="73">
        <f>D9+E9</f>
        <v>12</v>
      </c>
      <c r="G9" s="71">
        <f>G10+G11</f>
        <v>810.274</v>
      </c>
      <c r="H9" s="72">
        <f>H10+H11</f>
        <v>810.274</v>
      </c>
      <c r="I9" s="73">
        <f>G9+H9</f>
        <v>1620.548</v>
      </c>
      <c r="J9" s="71">
        <f>J10+J11</f>
        <v>23841.297999999999</v>
      </c>
      <c r="K9" s="72">
        <f>K10+K11</f>
        <v>23841.297000000002</v>
      </c>
      <c r="L9" s="73">
        <f>J9+K9</f>
        <v>47682.595000000001</v>
      </c>
      <c r="M9" s="71">
        <f t="shared" ref="M9:U9" si="19">M10+M11</f>
        <v>3208.6610000000001</v>
      </c>
      <c r="N9" s="72">
        <f t="shared" si="19"/>
        <v>3208.6610000000001</v>
      </c>
      <c r="O9" s="73">
        <f t="shared" si="19"/>
        <v>6417.3220000000001</v>
      </c>
      <c r="P9" s="72">
        <f t="shared" si="19"/>
        <v>8293.0130000000008</v>
      </c>
      <c r="Q9" s="72">
        <f t="shared" si="19"/>
        <v>8293.0130000000008</v>
      </c>
      <c r="R9" s="73">
        <f t="shared" si="19"/>
        <v>16586.026000000002</v>
      </c>
      <c r="S9" s="72">
        <f>S10+S11</f>
        <v>1023.458</v>
      </c>
      <c r="T9" s="72">
        <f t="shared" si="19"/>
        <v>1023.457</v>
      </c>
      <c r="U9" s="73">
        <f t="shared" si="19"/>
        <v>2046.915</v>
      </c>
      <c r="V9" s="42"/>
    </row>
    <row r="10" spans="1:22" x14ac:dyDescent="0.25">
      <c r="A10" s="17"/>
      <c r="B10" s="20" t="s">
        <v>22</v>
      </c>
      <c r="C10" s="19" t="s">
        <v>4</v>
      </c>
      <c r="D10" s="71">
        <f t="shared" ref="D10:F10" si="20">D8</f>
        <v>6</v>
      </c>
      <c r="E10" s="74">
        <f t="shared" si="20"/>
        <v>6</v>
      </c>
      <c r="F10" s="73">
        <f t="shared" si="20"/>
        <v>12</v>
      </c>
      <c r="G10" s="71">
        <f t="shared" ref="G10:U10" si="21">G8</f>
        <v>810.274</v>
      </c>
      <c r="H10" s="74">
        <f t="shared" si="21"/>
        <v>810.274</v>
      </c>
      <c r="I10" s="73">
        <f t="shared" si="21"/>
        <v>1620.548</v>
      </c>
      <c r="J10" s="71">
        <f t="shared" si="21"/>
        <v>23841.297999999999</v>
      </c>
      <c r="K10" s="74">
        <f t="shared" si="21"/>
        <v>23841.297000000002</v>
      </c>
      <c r="L10" s="73">
        <f t="shared" si="21"/>
        <v>47682.595000000001</v>
      </c>
      <c r="M10" s="71">
        <f t="shared" si="21"/>
        <v>3208.6610000000001</v>
      </c>
      <c r="N10" s="75">
        <f t="shared" si="21"/>
        <v>3208.6610000000001</v>
      </c>
      <c r="O10" s="73">
        <f t="shared" si="21"/>
        <v>6417.3220000000001</v>
      </c>
      <c r="P10" s="75">
        <f t="shared" si="21"/>
        <v>8293.0130000000008</v>
      </c>
      <c r="Q10" s="75">
        <f t="shared" si="21"/>
        <v>8293.0130000000008</v>
      </c>
      <c r="R10" s="73">
        <f t="shared" si="21"/>
        <v>16586.026000000002</v>
      </c>
      <c r="S10" s="75">
        <f t="shared" si="21"/>
        <v>1023.458</v>
      </c>
      <c r="T10" s="74">
        <f t="shared" si="21"/>
        <v>1023.457</v>
      </c>
      <c r="U10" s="73">
        <f t="shared" si="21"/>
        <v>2046.915</v>
      </c>
    </row>
    <row r="11" spans="1:22" x14ac:dyDescent="0.25">
      <c r="A11" s="17"/>
      <c r="B11" s="20" t="s">
        <v>23</v>
      </c>
      <c r="C11" s="19" t="s">
        <v>4</v>
      </c>
      <c r="D11" s="71"/>
      <c r="E11" s="74"/>
      <c r="F11" s="73"/>
      <c r="G11" s="71"/>
      <c r="H11" s="74"/>
      <c r="I11" s="73"/>
      <c r="J11" s="71"/>
      <c r="K11" s="74"/>
      <c r="L11" s="73"/>
      <c r="M11" s="71"/>
      <c r="N11" s="74"/>
      <c r="O11" s="73"/>
      <c r="P11" s="75"/>
      <c r="Q11" s="74"/>
      <c r="R11" s="73"/>
      <c r="S11" s="75"/>
      <c r="T11" s="74"/>
      <c r="U11" s="73"/>
    </row>
    <row r="12" spans="1:22" x14ac:dyDescent="0.25">
      <c r="A12" s="17" t="s">
        <v>24</v>
      </c>
      <c r="B12" s="18" t="s">
        <v>25</v>
      </c>
      <c r="C12" s="19" t="s">
        <v>4</v>
      </c>
      <c r="D12" s="71"/>
      <c r="E12" s="74"/>
      <c r="F12" s="73"/>
      <c r="G12" s="71"/>
      <c r="H12" s="74"/>
      <c r="I12" s="73"/>
      <c r="J12" s="71"/>
      <c r="K12" s="74"/>
      <c r="L12" s="73"/>
      <c r="M12" s="71"/>
      <c r="N12" s="74"/>
      <c r="O12" s="73"/>
      <c r="P12" s="75"/>
      <c r="Q12" s="74"/>
      <c r="R12" s="73"/>
      <c r="S12" s="75"/>
      <c r="T12" s="74"/>
      <c r="U12" s="73"/>
    </row>
    <row r="13" spans="1:22" x14ac:dyDescent="0.25">
      <c r="A13" s="17" t="s">
        <v>2</v>
      </c>
      <c r="B13" s="18" t="s">
        <v>26</v>
      </c>
      <c r="C13" s="19" t="s">
        <v>4</v>
      </c>
      <c r="D13" s="71"/>
      <c r="E13" s="74"/>
      <c r="F13" s="73"/>
      <c r="G13" s="71"/>
      <c r="H13" s="74"/>
      <c r="I13" s="73"/>
      <c r="J13" s="71"/>
      <c r="K13" s="74"/>
      <c r="L13" s="73"/>
      <c r="M13" s="71"/>
      <c r="N13" s="74"/>
      <c r="O13" s="73"/>
      <c r="P13" s="75"/>
      <c r="Q13" s="74"/>
      <c r="R13" s="73"/>
      <c r="S13" s="75"/>
      <c r="T13" s="74"/>
      <c r="U13" s="73"/>
    </row>
    <row r="14" spans="1:22" ht="29.25" x14ac:dyDescent="0.25">
      <c r="A14" s="21" t="s">
        <v>0</v>
      </c>
      <c r="B14" s="22" t="s">
        <v>27</v>
      </c>
      <c r="C14" s="23" t="s">
        <v>4</v>
      </c>
      <c r="D14" s="76">
        <f t="shared" ref="D14:F14" si="22">D15+D16+D17</f>
        <v>0</v>
      </c>
      <c r="E14" s="77">
        <f t="shared" si="22"/>
        <v>0</v>
      </c>
      <c r="F14" s="78">
        <f t="shared" si="22"/>
        <v>0</v>
      </c>
      <c r="G14" s="76">
        <f t="shared" ref="G14:L14" si="23">G15+G16+G17</f>
        <v>119.354</v>
      </c>
      <c r="H14" s="77">
        <f t="shared" si="23"/>
        <v>119.354</v>
      </c>
      <c r="I14" s="78">
        <f t="shared" si="23"/>
        <v>238.708</v>
      </c>
      <c r="J14" s="76">
        <f t="shared" si="23"/>
        <v>40.325000000000003</v>
      </c>
      <c r="K14" s="77">
        <f t="shared" si="23"/>
        <v>40.325000000000003</v>
      </c>
      <c r="L14" s="78">
        <f t="shared" si="23"/>
        <v>80.650000000000006</v>
      </c>
      <c r="M14" s="76">
        <f t="shared" ref="M14:U14" si="24">M15+M16+M17</f>
        <v>143.072</v>
      </c>
      <c r="N14" s="77">
        <f t="shared" si="24"/>
        <v>143.07099999999997</v>
      </c>
      <c r="O14" s="78">
        <f t="shared" si="24"/>
        <v>286.14299999999997</v>
      </c>
      <c r="P14" s="77">
        <f t="shared" si="24"/>
        <v>552.91600000000005</v>
      </c>
      <c r="Q14" s="77">
        <f t="shared" si="24"/>
        <v>552.91600000000005</v>
      </c>
      <c r="R14" s="78">
        <f t="shared" si="24"/>
        <v>1105.8320000000001</v>
      </c>
      <c r="S14" s="77">
        <f t="shared" si="24"/>
        <v>40.98</v>
      </c>
      <c r="T14" s="77">
        <f t="shared" si="24"/>
        <v>40.98</v>
      </c>
      <c r="U14" s="78">
        <f t="shared" si="24"/>
        <v>81.96</v>
      </c>
      <c r="V14" s="43"/>
    </row>
    <row r="15" spans="1:22" x14ac:dyDescent="0.25">
      <c r="A15" s="17" t="s">
        <v>28</v>
      </c>
      <c r="B15" s="44" t="s">
        <v>29</v>
      </c>
      <c r="C15" s="19" t="s">
        <v>4</v>
      </c>
      <c r="D15" s="79"/>
      <c r="E15" s="80"/>
      <c r="F15" s="81"/>
      <c r="G15" s="79"/>
      <c r="H15" s="80"/>
      <c r="I15" s="81"/>
      <c r="J15" s="79"/>
      <c r="K15" s="80"/>
      <c r="L15" s="81"/>
      <c r="M15" s="79"/>
      <c r="N15" s="80"/>
      <c r="O15" s="81"/>
      <c r="P15" s="82"/>
      <c r="Q15" s="80"/>
      <c r="R15" s="81"/>
      <c r="S15" s="82"/>
      <c r="T15" s="80"/>
      <c r="U15" s="81"/>
    </row>
    <row r="16" spans="1:22" x14ac:dyDescent="0.25">
      <c r="A16" s="17" t="s">
        <v>30</v>
      </c>
      <c r="B16" s="44" t="s">
        <v>31</v>
      </c>
      <c r="C16" s="19" t="s">
        <v>4</v>
      </c>
      <c r="D16" s="79"/>
      <c r="E16" s="80"/>
      <c r="F16" s="81"/>
      <c r="G16" s="79"/>
      <c r="H16" s="80"/>
      <c r="I16" s="81"/>
      <c r="J16" s="79"/>
      <c r="K16" s="80"/>
      <c r="L16" s="81"/>
      <c r="M16" s="79"/>
      <c r="N16" s="80"/>
      <c r="O16" s="81"/>
      <c r="P16" s="82"/>
      <c r="Q16" s="80"/>
      <c r="R16" s="81"/>
      <c r="S16" s="82"/>
      <c r="T16" s="80"/>
      <c r="U16" s="81"/>
    </row>
    <row r="17" spans="1:25" x14ac:dyDescent="0.25">
      <c r="A17" s="17" t="s">
        <v>32</v>
      </c>
      <c r="B17" s="45" t="s">
        <v>33</v>
      </c>
      <c r="C17" s="25" t="s">
        <v>4</v>
      </c>
      <c r="D17" s="71"/>
      <c r="E17" s="74"/>
      <c r="F17" s="73"/>
      <c r="G17" s="71">
        <f>ROUND(I17/2,3)</f>
        <v>119.354</v>
      </c>
      <c r="H17" s="74">
        <f>I17-G17</f>
        <v>119.354</v>
      </c>
      <c r="I17" s="73">
        <f>[1]Инчоун!$M$22</f>
        <v>238.708</v>
      </c>
      <c r="J17" s="71">
        <f>ROUND(L17/2,3)</f>
        <v>40.325000000000003</v>
      </c>
      <c r="K17" s="74">
        <f>L17-J17</f>
        <v>40.325000000000003</v>
      </c>
      <c r="L17" s="73">
        <f>[1]Лорино!$M$22</f>
        <v>80.650000000000006</v>
      </c>
      <c r="M17" s="71">
        <f>ROUND(O17/2,3)</f>
        <v>143.072</v>
      </c>
      <c r="N17" s="75">
        <f>O17-M17</f>
        <v>143.07099999999997</v>
      </c>
      <c r="O17" s="73">
        <f>[1]Нешкан!$M$22</f>
        <v>286.14299999999997</v>
      </c>
      <c r="P17" s="75">
        <f>ROUND(R17/2,3)</f>
        <v>552.91600000000005</v>
      </c>
      <c r="Q17" s="75">
        <f>R17-P17</f>
        <v>552.91600000000005</v>
      </c>
      <c r="R17" s="73">
        <f>[1]Уэлен!$M$22</f>
        <v>1105.8320000000001</v>
      </c>
      <c r="S17" s="75">
        <f>ROUND(U17/2,3)</f>
        <v>40.98</v>
      </c>
      <c r="T17" s="74">
        <f>U17-S17</f>
        <v>40.98</v>
      </c>
      <c r="U17" s="73">
        <f>[1]Энурмино!$M$22</f>
        <v>81.96</v>
      </c>
      <c r="W17" s="46"/>
    </row>
    <row r="18" spans="1:25" x14ac:dyDescent="0.25">
      <c r="A18" s="47" t="s">
        <v>3</v>
      </c>
      <c r="B18" s="48" t="s">
        <v>34</v>
      </c>
      <c r="C18" s="19" t="s">
        <v>4</v>
      </c>
      <c r="D18" s="83">
        <f t="shared" ref="D18:F18" si="25">D8-D14</f>
        <v>6</v>
      </c>
      <c r="E18" s="84">
        <f t="shared" si="25"/>
        <v>6</v>
      </c>
      <c r="F18" s="85">
        <f t="shared" si="25"/>
        <v>12</v>
      </c>
      <c r="G18" s="83">
        <f t="shared" ref="G18:L18" si="26">G8-G14</f>
        <v>690.92</v>
      </c>
      <c r="H18" s="84">
        <f t="shared" si="26"/>
        <v>690.92</v>
      </c>
      <c r="I18" s="85">
        <f t="shared" si="26"/>
        <v>1381.84</v>
      </c>
      <c r="J18" s="83">
        <f t="shared" si="26"/>
        <v>23800.972999999998</v>
      </c>
      <c r="K18" s="84">
        <f t="shared" si="26"/>
        <v>23800.972000000002</v>
      </c>
      <c r="L18" s="85">
        <f t="shared" si="26"/>
        <v>47601.945</v>
      </c>
      <c r="M18" s="83">
        <f t="shared" ref="M18:R18" si="27">M8-M14</f>
        <v>3065.5889999999999</v>
      </c>
      <c r="N18" s="84">
        <f t="shared" si="27"/>
        <v>3065.59</v>
      </c>
      <c r="O18" s="85">
        <f>O8-O14</f>
        <v>6131.1790000000001</v>
      </c>
      <c r="P18" s="84">
        <f>P8-P14</f>
        <v>7740.0970000000007</v>
      </c>
      <c r="Q18" s="84">
        <f>Q8-Q14</f>
        <v>7740.0970000000007</v>
      </c>
      <c r="R18" s="85">
        <f t="shared" si="27"/>
        <v>15480.194000000001</v>
      </c>
      <c r="S18" s="84">
        <f>S8-S14</f>
        <v>982.47799999999995</v>
      </c>
      <c r="T18" s="84">
        <f>T8-T14</f>
        <v>982.47699999999998</v>
      </c>
      <c r="U18" s="85">
        <f>U8-U14</f>
        <v>1964.9549999999999</v>
      </c>
    </row>
    <row r="19" spans="1:25" x14ac:dyDescent="0.25">
      <c r="A19" s="47"/>
      <c r="B19" s="49" t="s">
        <v>35</v>
      </c>
      <c r="C19" s="30"/>
      <c r="D19" s="86">
        <f t="shared" ref="D19:E19" si="28">D20+D27+D30</f>
        <v>6</v>
      </c>
      <c r="E19" s="87">
        <f t="shared" si="28"/>
        <v>6</v>
      </c>
      <c r="F19" s="88">
        <f>F20+F27+F30</f>
        <v>12</v>
      </c>
      <c r="G19" s="86">
        <f t="shared" ref="G19:L19" si="29">G20+G27+G30</f>
        <v>690.92</v>
      </c>
      <c r="H19" s="87">
        <f t="shared" si="29"/>
        <v>690.92</v>
      </c>
      <c r="I19" s="88">
        <f t="shared" si="29"/>
        <v>1381.84</v>
      </c>
      <c r="J19" s="86">
        <f t="shared" si="29"/>
        <v>23800.972999999998</v>
      </c>
      <c r="K19" s="87">
        <f t="shared" si="29"/>
        <v>23800.972000000002</v>
      </c>
      <c r="L19" s="88">
        <f t="shared" si="29"/>
        <v>47601.945</v>
      </c>
      <c r="M19" s="86">
        <f t="shared" ref="M19:T19" si="30">M20+M27+M30</f>
        <v>3065.5889999999995</v>
      </c>
      <c r="N19" s="87">
        <f t="shared" si="30"/>
        <v>3065.59</v>
      </c>
      <c r="O19" s="88">
        <f>O20+O27+O30</f>
        <v>6131.1790000000001</v>
      </c>
      <c r="P19" s="87">
        <f>P20+P27+P30</f>
        <v>7740.0969999999998</v>
      </c>
      <c r="Q19" s="87">
        <f t="shared" si="30"/>
        <v>7740.0969999999998</v>
      </c>
      <c r="R19" s="88">
        <f>R20+R27+R30</f>
        <v>15480.194</v>
      </c>
      <c r="S19" s="87">
        <f>S20+S27+S30</f>
        <v>982.47799999999995</v>
      </c>
      <c r="T19" s="87">
        <f t="shared" si="30"/>
        <v>982.47699999999986</v>
      </c>
      <c r="U19" s="88">
        <f>U20+U27+U30</f>
        <v>1964.9549999999999</v>
      </c>
      <c r="V19" s="43"/>
      <c r="W19" s="46"/>
      <c r="X19" s="46"/>
      <c r="Y19" s="46"/>
    </row>
    <row r="20" spans="1:25" s="52" customFormat="1" x14ac:dyDescent="0.25">
      <c r="A20" s="50" t="s">
        <v>36</v>
      </c>
      <c r="B20" s="51" t="s">
        <v>37</v>
      </c>
      <c r="C20" s="25" t="s">
        <v>4</v>
      </c>
      <c r="D20" s="83">
        <f t="shared" ref="D20:F20" si="31">D21+D24</f>
        <v>6</v>
      </c>
      <c r="E20" s="84">
        <f t="shared" si="31"/>
        <v>6</v>
      </c>
      <c r="F20" s="85">
        <f t="shared" si="31"/>
        <v>12</v>
      </c>
      <c r="G20" s="83">
        <f t="shared" ref="G20:L20" si="32">G21+G24</f>
        <v>636.91999999999996</v>
      </c>
      <c r="H20" s="84">
        <f t="shared" si="32"/>
        <v>636.91999999999996</v>
      </c>
      <c r="I20" s="85">
        <f t="shared" si="32"/>
        <v>1273.8399999999999</v>
      </c>
      <c r="J20" s="83">
        <f t="shared" si="32"/>
        <v>4166.473</v>
      </c>
      <c r="K20" s="84">
        <f t="shared" si="32"/>
        <v>4166.4719999999998</v>
      </c>
      <c r="L20" s="85">
        <f t="shared" si="32"/>
        <v>8332.9449999999997</v>
      </c>
      <c r="M20" s="83">
        <f t="shared" ref="M20:U20" si="33">M21+M24</f>
        <v>794.5</v>
      </c>
      <c r="N20" s="84">
        <f t="shared" si="33"/>
        <v>794.5</v>
      </c>
      <c r="O20" s="85">
        <f>O21+O24</f>
        <v>1589</v>
      </c>
      <c r="P20" s="84">
        <f>P21+P24</f>
        <v>1406.4670000000001</v>
      </c>
      <c r="Q20" s="84">
        <f>Q21+Q24</f>
        <v>1406.4659999999999</v>
      </c>
      <c r="R20" s="85">
        <f t="shared" si="33"/>
        <v>2812.933</v>
      </c>
      <c r="S20" s="84">
        <f t="shared" si="33"/>
        <v>778.50099999999998</v>
      </c>
      <c r="T20" s="84">
        <f t="shared" si="33"/>
        <v>778.50099999999998</v>
      </c>
      <c r="U20" s="85">
        <f t="shared" si="33"/>
        <v>1557.002</v>
      </c>
      <c r="V20" s="38"/>
      <c r="W20" s="46"/>
      <c r="X20" s="46"/>
      <c r="Y20" s="46"/>
    </row>
    <row r="21" spans="1:25" x14ac:dyDescent="0.25">
      <c r="A21" s="53"/>
      <c r="B21" s="54" t="s">
        <v>38</v>
      </c>
      <c r="C21" s="19" t="s">
        <v>4</v>
      </c>
      <c r="D21" s="71">
        <f t="shared" ref="D21:F21" si="34">D22+D23</f>
        <v>0</v>
      </c>
      <c r="E21" s="72">
        <f t="shared" si="34"/>
        <v>0</v>
      </c>
      <c r="F21" s="73">
        <f t="shared" si="34"/>
        <v>0</v>
      </c>
      <c r="G21" s="71">
        <f t="shared" ref="G21:I21" si="35">G22+G23</f>
        <v>0</v>
      </c>
      <c r="H21" s="72">
        <f t="shared" si="35"/>
        <v>0</v>
      </c>
      <c r="I21" s="73">
        <f t="shared" si="35"/>
        <v>0</v>
      </c>
      <c r="J21" s="71">
        <f t="shared" ref="J21:U21" si="36">J22+J23</f>
        <v>0</v>
      </c>
      <c r="K21" s="72">
        <f t="shared" si="36"/>
        <v>0</v>
      </c>
      <c r="L21" s="73">
        <f t="shared" si="36"/>
        <v>0</v>
      </c>
      <c r="M21" s="71">
        <f t="shared" si="36"/>
        <v>0</v>
      </c>
      <c r="N21" s="72">
        <f t="shared" si="36"/>
        <v>0</v>
      </c>
      <c r="O21" s="73">
        <f t="shared" si="36"/>
        <v>0</v>
      </c>
      <c r="P21" s="72">
        <f t="shared" si="36"/>
        <v>0</v>
      </c>
      <c r="Q21" s="72">
        <f t="shared" si="36"/>
        <v>0</v>
      </c>
      <c r="R21" s="73">
        <f t="shared" si="36"/>
        <v>0</v>
      </c>
      <c r="S21" s="72">
        <f t="shared" si="36"/>
        <v>0</v>
      </c>
      <c r="T21" s="72">
        <f t="shared" si="36"/>
        <v>0</v>
      </c>
      <c r="U21" s="73">
        <f t="shared" si="36"/>
        <v>0</v>
      </c>
    </row>
    <row r="22" spans="1:25" x14ac:dyDescent="0.25">
      <c r="A22" s="53"/>
      <c r="B22" s="55" t="s">
        <v>39</v>
      </c>
      <c r="C22" s="19" t="s">
        <v>4</v>
      </c>
      <c r="D22" s="71"/>
      <c r="E22" s="74"/>
      <c r="F22" s="73"/>
      <c r="G22" s="71"/>
      <c r="H22" s="74"/>
      <c r="I22" s="73"/>
      <c r="J22" s="71"/>
      <c r="K22" s="74"/>
      <c r="L22" s="73"/>
      <c r="M22" s="71"/>
      <c r="N22" s="74"/>
      <c r="O22" s="73"/>
      <c r="P22" s="75"/>
      <c r="Q22" s="74"/>
      <c r="R22" s="73"/>
      <c r="S22" s="75"/>
      <c r="T22" s="74"/>
      <c r="U22" s="73"/>
      <c r="W22" s="42"/>
      <c r="X22" s="42"/>
      <c r="Y22" s="42"/>
    </row>
    <row r="23" spans="1:25" x14ac:dyDescent="0.25">
      <c r="A23" s="53"/>
      <c r="B23" s="55" t="s">
        <v>40</v>
      </c>
      <c r="C23" s="19" t="s">
        <v>4</v>
      </c>
      <c r="D23" s="71"/>
      <c r="E23" s="74"/>
      <c r="F23" s="73"/>
      <c r="G23" s="71"/>
      <c r="H23" s="74"/>
      <c r="I23" s="73"/>
      <c r="J23" s="71"/>
      <c r="K23" s="74"/>
      <c r="L23" s="73"/>
      <c r="M23" s="71"/>
      <c r="N23" s="74"/>
      <c r="O23" s="73"/>
      <c r="P23" s="75"/>
      <c r="Q23" s="74"/>
      <c r="R23" s="73"/>
      <c r="S23" s="75"/>
      <c r="T23" s="74"/>
      <c r="U23" s="73"/>
      <c r="W23" s="46"/>
      <c r="X23" s="46"/>
    </row>
    <row r="24" spans="1:25" x14ac:dyDescent="0.25">
      <c r="A24" s="53"/>
      <c r="B24" s="54" t="s">
        <v>41</v>
      </c>
      <c r="C24" s="19" t="s">
        <v>4</v>
      </c>
      <c r="D24" s="71">
        <f t="shared" ref="D24:E24" si="37">D25+D26</f>
        <v>6</v>
      </c>
      <c r="E24" s="72">
        <f t="shared" si="37"/>
        <v>6</v>
      </c>
      <c r="F24" s="73">
        <f>F25+F26</f>
        <v>12</v>
      </c>
      <c r="G24" s="71">
        <f t="shared" ref="G24:L24" si="38">G25+G26</f>
        <v>636.91999999999996</v>
      </c>
      <c r="H24" s="72">
        <f t="shared" si="38"/>
        <v>636.91999999999996</v>
      </c>
      <c r="I24" s="73">
        <f>[1]Инчоун!$M$27</f>
        <v>1273.8399999999999</v>
      </c>
      <c r="J24" s="71">
        <f t="shared" si="38"/>
        <v>4166.473</v>
      </c>
      <c r="K24" s="72">
        <f t="shared" si="38"/>
        <v>4166.4719999999998</v>
      </c>
      <c r="L24" s="73">
        <f t="shared" si="38"/>
        <v>8332.9449999999997</v>
      </c>
      <c r="M24" s="71">
        <f t="shared" ref="M24:U24" si="39">M25+M26</f>
        <v>794.5</v>
      </c>
      <c r="N24" s="72">
        <f t="shared" si="39"/>
        <v>794.5</v>
      </c>
      <c r="O24" s="73">
        <f>O25+O26</f>
        <v>1589</v>
      </c>
      <c r="P24" s="72">
        <f t="shared" si="39"/>
        <v>1406.4670000000001</v>
      </c>
      <c r="Q24" s="72">
        <f t="shared" si="39"/>
        <v>1406.4659999999999</v>
      </c>
      <c r="R24" s="73">
        <f t="shared" si="39"/>
        <v>2812.933</v>
      </c>
      <c r="S24" s="72">
        <f t="shared" si="39"/>
        <v>778.50099999999998</v>
      </c>
      <c r="T24" s="72">
        <f t="shared" si="39"/>
        <v>778.50099999999998</v>
      </c>
      <c r="U24" s="73">
        <f t="shared" si="39"/>
        <v>1557.002</v>
      </c>
      <c r="W24" s="46"/>
      <c r="X24" s="46"/>
    </row>
    <row r="25" spans="1:25" x14ac:dyDescent="0.25">
      <c r="A25" s="53"/>
      <c r="B25" s="55" t="s">
        <v>39</v>
      </c>
      <c r="C25" s="19" t="s">
        <v>4</v>
      </c>
      <c r="D25" s="71"/>
      <c r="E25" s="74"/>
      <c r="F25" s="73"/>
      <c r="G25" s="71"/>
      <c r="H25" s="74"/>
      <c r="I25" s="73"/>
      <c r="J25" s="71"/>
      <c r="K25" s="74"/>
      <c r="L25" s="73"/>
      <c r="M25" s="71"/>
      <c r="N25" s="74"/>
      <c r="O25" s="73"/>
      <c r="P25" s="75"/>
      <c r="Q25" s="74"/>
      <c r="R25" s="73"/>
      <c r="S25" s="75"/>
      <c r="T25" s="74"/>
      <c r="U25" s="73"/>
    </row>
    <row r="26" spans="1:25" x14ac:dyDescent="0.25">
      <c r="A26" s="53"/>
      <c r="B26" s="56" t="s">
        <v>40</v>
      </c>
      <c r="C26" s="25" t="s">
        <v>4</v>
      </c>
      <c r="D26" s="71">
        <v>6</v>
      </c>
      <c r="E26" s="74">
        <v>6</v>
      </c>
      <c r="F26" s="73">
        <f>[1]Лавр!$M$27</f>
        <v>12</v>
      </c>
      <c r="G26" s="71">
        <f>ROUND(I26/2,3)</f>
        <v>636.91999999999996</v>
      </c>
      <c r="H26" s="74">
        <f>I26-G26</f>
        <v>636.91999999999996</v>
      </c>
      <c r="I26" s="73">
        <f>I24</f>
        <v>1273.8399999999999</v>
      </c>
      <c r="J26" s="71">
        <f>ROUND(L26/2,3)</f>
        <v>4166.473</v>
      </c>
      <c r="K26" s="74">
        <f>L26-J26</f>
        <v>4166.4719999999998</v>
      </c>
      <c r="L26" s="73">
        <f>[1]Лорино!$M$27</f>
        <v>8332.9449999999997</v>
      </c>
      <c r="M26" s="71">
        <f>ROUND(O26/2,3)</f>
        <v>794.5</v>
      </c>
      <c r="N26" s="75">
        <f>O26-M26</f>
        <v>794.5</v>
      </c>
      <c r="O26" s="73">
        <f>[1]Нешкан!$M$27</f>
        <v>1589</v>
      </c>
      <c r="P26" s="75">
        <f>ROUND(R26/2,3)</f>
        <v>1406.4670000000001</v>
      </c>
      <c r="Q26" s="75">
        <f>R26-P26</f>
        <v>1406.4659999999999</v>
      </c>
      <c r="R26" s="73">
        <f>[1]Уэлен!$M$27</f>
        <v>2812.933</v>
      </c>
      <c r="S26" s="75">
        <f>ROUND(U26/2,3)</f>
        <v>778.50099999999998</v>
      </c>
      <c r="T26" s="74">
        <f>U26-S26</f>
        <v>778.50099999999998</v>
      </c>
      <c r="U26" s="73">
        <f>[1]Энурмино!$M$27</f>
        <v>1557.002</v>
      </c>
      <c r="W26" s="42"/>
    </row>
    <row r="27" spans="1:25" x14ac:dyDescent="0.25">
      <c r="A27" s="47" t="s">
        <v>42</v>
      </c>
      <c r="B27" s="57" t="s">
        <v>43</v>
      </c>
      <c r="C27" s="19" t="s">
        <v>4</v>
      </c>
      <c r="D27" s="83">
        <f t="shared" ref="D27:E27" si="40">D28+D29</f>
        <v>0</v>
      </c>
      <c r="E27" s="84">
        <f t="shared" si="40"/>
        <v>0</v>
      </c>
      <c r="F27" s="85">
        <v>0</v>
      </c>
      <c r="G27" s="83">
        <f t="shared" ref="G27:L27" si="41">G28+G29</f>
        <v>19</v>
      </c>
      <c r="H27" s="84">
        <f t="shared" si="41"/>
        <v>19</v>
      </c>
      <c r="I27" s="85">
        <f>[1]Инчоун!$M$28</f>
        <v>38</v>
      </c>
      <c r="J27" s="83">
        <f t="shared" si="41"/>
        <v>0</v>
      </c>
      <c r="K27" s="84">
        <f t="shared" si="41"/>
        <v>0</v>
      </c>
      <c r="L27" s="85">
        <f t="shared" si="41"/>
        <v>0</v>
      </c>
      <c r="M27" s="83">
        <f t="shared" ref="M27:U27" si="42">M28+M29</f>
        <v>197.167</v>
      </c>
      <c r="N27" s="84">
        <f t="shared" si="42"/>
        <v>197.16600000000003</v>
      </c>
      <c r="O27" s="85">
        <f t="shared" si="42"/>
        <v>394.33300000000003</v>
      </c>
      <c r="P27" s="84">
        <f t="shared" si="42"/>
        <v>399</v>
      </c>
      <c r="Q27" s="84">
        <f t="shared" si="42"/>
        <v>399</v>
      </c>
      <c r="R27" s="85">
        <f t="shared" si="42"/>
        <v>798</v>
      </c>
      <c r="S27" s="84">
        <f t="shared" si="42"/>
        <v>156.56</v>
      </c>
      <c r="T27" s="84">
        <f t="shared" si="42"/>
        <v>156.56</v>
      </c>
      <c r="U27" s="85">
        <f t="shared" si="42"/>
        <v>313.12</v>
      </c>
    </row>
    <row r="28" spans="1:25" x14ac:dyDescent="0.25">
      <c r="A28" s="53"/>
      <c r="B28" s="55" t="s">
        <v>39</v>
      </c>
      <c r="C28" s="19" t="s">
        <v>4</v>
      </c>
      <c r="D28" s="89"/>
      <c r="E28" s="90"/>
      <c r="F28" s="91"/>
      <c r="G28" s="89"/>
      <c r="H28" s="90"/>
      <c r="I28" s="91"/>
      <c r="J28" s="89"/>
      <c r="K28" s="90"/>
      <c r="L28" s="91"/>
      <c r="M28" s="71"/>
      <c r="N28" s="74"/>
      <c r="O28" s="73"/>
      <c r="P28" s="75"/>
      <c r="Q28" s="74"/>
      <c r="R28" s="73"/>
      <c r="S28" s="75"/>
      <c r="T28" s="74"/>
      <c r="U28" s="73"/>
    </row>
    <row r="29" spans="1:25" x14ac:dyDescent="0.25">
      <c r="A29" s="53"/>
      <c r="B29" s="58" t="s">
        <v>44</v>
      </c>
      <c r="C29" s="25" t="s">
        <v>4</v>
      </c>
      <c r="D29" s="71"/>
      <c r="E29" s="74"/>
      <c r="F29" s="73"/>
      <c r="G29" s="71">
        <f>ROUND(I29/2,3)</f>
        <v>19</v>
      </c>
      <c r="H29" s="74">
        <f>I29-G29</f>
        <v>19</v>
      </c>
      <c r="I29" s="73">
        <f>I27</f>
        <v>38</v>
      </c>
      <c r="J29" s="71">
        <f>ROUND(L29/2,3)</f>
        <v>0</v>
      </c>
      <c r="K29" s="74">
        <f>L29-J29</f>
        <v>0</v>
      </c>
      <c r="L29" s="73">
        <f>[1]Лорино!$M$28</f>
        <v>0</v>
      </c>
      <c r="M29" s="71">
        <f>ROUND(O29/2,3)</f>
        <v>197.167</v>
      </c>
      <c r="N29" s="75">
        <f>O29-M29</f>
        <v>197.16600000000003</v>
      </c>
      <c r="O29" s="73">
        <f>[1]Нешкан!$M$28</f>
        <v>394.33300000000003</v>
      </c>
      <c r="P29" s="75">
        <f>ROUND(R29/2,3)</f>
        <v>399</v>
      </c>
      <c r="Q29" s="75">
        <f>R29-P29</f>
        <v>399</v>
      </c>
      <c r="R29" s="73">
        <f>[1]Уэлен!$M$28</f>
        <v>798</v>
      </c>
      <c r="S29" s="75">
        <f>ROUND(U29/2,3)</f>
        <v>156.56</v>
      </c>
      <c r="T29" s="74">
        <f>U29-S29</f>
        <v>156.56</v>
      </c>
      <c r="U29" s="73">
        <f>[1]Энурмино!$M$28</f>
        <v>313.12</v>
      </c>
      <c r="W29" s="42"/>
    </row>
    <row r="30" spans="1:25" x14ac:dyDescent="0.25">
      <c r="A30" s="47" t="s">
        <v>45</v>
      </c>
      <c r="B30" s="57" t="s">
        <v>46</v>
      </c>
      <c r="C30" s="19" t="s">
        <v>4</v>
      </c>
      <c r="D30" s="83">
        <f t="shared" ref="D30:E30" si="43">D31+D32</f>
        <v>0</v>
      </c>
      <c r="E30" s="84">
        <f t="shared" si="43"/>
        <v>0</v>
      </c>
      <c r="F30" s="85">
        <v>0</v>
      </c>
      <c r="G30" s="83">
        <f t="shared" ref="G30:L30" si="44">G31+G32</f>
        <v>35</v>
      </c>
      <c r="H30" s="84">
        <f t="shared" si="44"/>
        <v>35</v>
      </c>
      <c r="I30" s="85">
        <f>[1]Инчоун!$M$29</f>
        <v>70</v>
      </c>
      <c r="J30" s="83">
        <f t="shared" si="44"/>
        <v>19634.5</v>
      </c>
      <c r="K30" s="84">
        <f t="shared" si="44"/>
        <v>19634.5</v>
      </c>
      <c r="L30" s="85">
        <f t="shared" si="44"/>
        <v>39269</v>
      </c>
      <c r="M30" s="83">
        <f t="shared" ref="M30:U30" si="45">M31+M32</f>
        <v>2073.9219999999996</v>
      </c>
      <c r="N30" s="84">
        <f t="shared" si="45"/>
        <v>2073.924</v>
      </c>
      <c r="O30" s="85">
        <f t="shared" si="45"/>
        <v>4147.8459999999995</v>
      </c>
      <c r="P30" s="84">
        <f>P31+P32</f>
        <v>5934.63</v>
      </c>
      <c r="Q30" s="84">
        <f t="shared" si="45"/>
        <v>5934.6310000000003</v>
      </c>
      <c r="R30" s="85">
        <f t="shared" si="45"/>
        <v>11869.261</v>
      </c>
      <c r="S30" s="84">
        <f t="shared" si="45"/>
        <v>47.417000000000002</v>
      </c>
      <c r="T30" s="84">
        <f t="shared" si="45"/>
        <v>47.415999999999997</v>
      </c>
      <c r="U30" s="85">
        <f t="shared" si="45"/>
        <v>94.832999999999998</v>
      </c>
    </row>
    <row r="31" spans="1:25" x14ac:dyDescent="0.25">
      <c r="A31" s="53"/>
      <c r="B31" s="55" t="s">
        <v>39</v>
      </c>
      <c r="C31" s="19" t="s">
        <v>4</v>
      </c>
      <c r="D31" s="89"/>
      <c r="E31" s="90"/>
      <c r="F31" s="91"/>
      <c r="G31" s="89"/>
      <c r="H31" s="90"/>
      <c r="I31" s="91"/>
      <c r="J31" s="89"/>
      <c r="K31" s="90"/>
      <c r="L31" s="91"/>
      <c r="M31" s="71"/>
      <c r="N31" s="74"/>
      <c r="O31" s="73"/>
      <c r="P31" s="75"/>
      <c r="Q31" s="74"/>
      <c r="R31" s="73"/>
      <c r="S31" s="75"/>
      <c r="T31" s="74"/>
      <c r="U31" s="73"/>
    </row>
    <row r="32" spans="1:25" x14ac:dyDescent="0.25">
      <c r="A32" s="59"/>
      <c r="B32" s="60" t="s">
        <v>47</v>
      </c>
      <c r="C32" s="26" t="s">
        <v>4</v>
      </c>
      <c r="D32" s="92"/>
      <c r="E32" s="93"/>
      <c r="F32" s="97"/>
      <c r="G32" s="92">
        <f>ROUND(I32/2,3)</f>
        <v>35</v>
      </c>
      <c r="H32" s="93">
        <f>I32-G32</f>
        <v>35</v>
      </c>
      <c r="I32" s="97">
        <f>I30</f>
        <v>70</v>
      </c>
      <c r="J32" s="92">
        <f>ROUND(L32/2,3)</f>
        <v>19634.5</v>
      </c>
      <c r="K32" s="93">
        <f>L32-J32</f>
        <v>19634.5</v>
      </c>
      <c r="L32" s="97">
        <f>[1]Лорино!$M$29</f>
        <v>39269</v>
      </c>
      <c r="M32" s="92">
        <v>2073.9219999999996</v>
      </c>
      <c r="N32" s="94">
        <v>2073.924</v>
      </c>
      <c r="O32" s="97">
        <f>[1]Нешкан!$M$29</f>
        <v>4147.8459999999995</v>
      </c>
      <c r="P32" s="94">
        <v>5934.63</v>
      </c>
      <c r="Q32" s="94">
        <v>5934.6310000000003</v>
      </c>
      <c r="R32" s="97">
        <f>[1]Уэлен!$M$29</f>
        <v>11869.261</v>
      </c>
      <c r="S32" s="94">
        <f>ROUND(U32/2,3)</f>
        <v>47.417000000000002</v>
      </c>
      <c r="T32" s="93">
        <f>(U32-S32)</f>
        <v>47.415999999999997</v>
      </c>
      <c r="U32" s="97">
        <f>[1]Энурмино!$M$29</f>
        <v>94.832999999999998</v>
      </c>
      <c r="W32" s="61"/>
    </row>
    <row r="34" spans="7:21" x14ac:dyDescent="0.25">
      <c r="G34" s="66"/>
      <c r="H34" s="66"/>
      <c r="I34" s="66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7:21" x14ac:dyDescent="0.25"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7:21" x14ac:dyDescent="0.25"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8" spans="7:21" x14ac:dyDescent="0.25">
      <c r="M38" s="64"/>
      <c r="N38" s="64"/>
      <c r="O38" s="64"/>
      <c r="P38" s="64"/>
      <c r="Q38" s="64"/>
      <c r="R38" s="64"/>
      <c r="S38" s="65"/>
      <c r="T38" s="65"/>
      <c r="U38" s="65"/>
    </row>
    <row r="39" spans="7:21" x14ac:dyDescent="0.25">
      <c r="M39" s="64"/>
      <c r="N39" s="64"/>
      <c r="O39" s="64"/>
    </row>
  </sheetData>
  <mergeCells count="20">
    <mergeCell ref="A1:C1"/>
    <mergeCell ref="A2:A6"/>
    <mergeCell ref="B2:B6"/>
    <mergeCell ref="C2:C6"/>
    <mergeCell ref="J3:L3"/>
    <mergeCell ref="J6:L6"/>
    <mergeCell ref="G3:I3"/>
    <mergeCell ref="G6:I6"/>
    <mergeCell ref="D6:F6"/>
    <mergeCell ref="D3:F3"/>
    <mergeCell ref="D2:L2"/>
    <mergeCell ref="M2:U2"/>
    <mergeCell ref="D4:L4"/>
    <mergeCell ref="M4:U4"/>
    <mergeCell ref="M6:O6"/>
    <mergeCell ref="P6:R6"/>
    <mergeCell ref="S6:U6"/>
    <mergeCell ref="M3:O3"/>
    <mergeCell ref="P3:R3"/>
    <mergeCell ref="S3:U3"/>
  </mergeCells>
  <printOptions horizontalCentered="1"/>
  <pageMargins left="0.39370078740157483" right="0.39370078740157483" top="1.1811023622047245" bottom="0.39370078740157483" header="0" footer="0"/>
  <pageSetup paperSize="9" scale="82" fitToWidth="2" orientation="landscape" blackAndWhite="1" r:id="rId1"/>
  <colBreaks count="1" manualBreakCount="1">
    <brk id="12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"/>
  <sheetViews>
    <sheetView view="pageBreakPreview" zoomScaleNormal="100" zoomScaleSheetLayoutView="100" workbookViewId="0">
      <selection activeCell="B22" sqref="B22"/>
    </sheetView>
  </sheetViews>
  <sheetFormatPr defaultColWidth="9.140625" defaultRowHeight="15" x14ac:dyDescent="0.25"/>
  <cols>
    <col min="1" max="1" width="6.85546875" style="1" customWidth="1"/>
    <col min="2" max="2" width="35.42578125" style="1" customWidth="1"/>
    <col min="3" max="4" width="12" style="1" customWidth="1"/>
    <col min="5" max="5" width="12.42578125" style="1" customWidth="1"/>
    <col min="6" max="7" width="12.28515625" style="1" customWidth="1"/>
    <col min="8" max="8" width="12.5703125" style="1" customWidth="1"/>
    <col min="9" max="9" width="10.7109375" style="1" customWidth="1"/>
    <col min="10" max="16384" width="9.140625" style="1"/>
  </cols>
  <sheetData>
    <row r="1" spans="1:9" ht="34.5" customHeight="1" x14ac:dyDescent="0.25">
      <c r="A1" s="126" t="s">
        <v>12</v>
      </c>
      <c r="B1" s="126"/>
      <c r="C1" s="126"/>
      <c r="D1" s="126"/>
      <c r="E1" s="126"/>
      <c r="F1" s="126"/>
      <c r="G1" s="126"/>
      <c r="H1" s="126"/>
      <c r="I1" s="126"/>
    </row>
    <row r="2" spans="1:9" ht="18" customHeight="1" x14ac:dyDescent="0.25">
      <c r="A2" s="123" t="s">
        <v>6</v>
      </c>
      <c r="B2" s="123" t="s">
        <v>7</v>
      </c>
      <c r="C2" s="125" t="s">
        <v>8</v>
      </c>
      <c r="D2" s="127" t="s">
        <v>9</v>
      </c>
      <c r="E2" s="128"/>
      <c r="F2" s="128"/>
      <c r="G2" s="128"/>
      <c r="H2" s="128"/>
      <c r="I2" s="129"/>
    </row>
    <row r="3" spans="1:9" ht="35.25" customHeight="1" x14ac:dyDescent="0.25">
      <c r="A3" s="124"/>
      <c r="B3" s="124"/>
      <c r="C3" s="124"/>
      <c r="D3" s="98" t="s">
        <v>64</v>
      </c>
      <c r="E3" s="31" t="s">
        <v>52</v>
      </c>
      <c r="F3" s="31" t="s">
        <v>53</v>
      </c>
      <c r="G3" s="31" t="s">
        <v>54</v>
      </c>
      <c r="H3" s="32" t="s">
        <v>55</v>
      </c>
      <c r="I3" s="33" t="s">
        <v>56</v>
      </c>
    </row>
    <row r="4" spans="1:9" x14ac:dyDescent="0.25">
      <c r="A4" s="9">
        <v>1</v>
      </c>
      <c r="B4" s="9">
        <v>2</v>
      </c>
      <c r="C4" s="9">
        <v>3</v>
      </c>
      <c r="D4" s="99">
        <f>C4+1</f>
        <v>4</v>
      </c>
      <c r="E4" s="8">
        <v>5</v>
      </c>
      <c r="F4" s="8">
        <v>6</v>
      </c>
      <c r="G4" s="8">
        <v>7</v>
      </c>
      <c r="H4" s="8">
        <v>8</v>
      </c>
      <c r="I4" s="34">
        <v>9</v>
      </c>
    </row>
    <row r="5" spans="1:9" ht="20.25" customHeight="1" x14ac:dyDescent="0.25">
      <c r="A5" s="6" t="s">
        <v>1</v>
      </c>
      <c r="B5" s="7" t="s">
        <v>10</v>
      </c>
      <c r="C5" s="24" t="s">
        <v>11</v>
      </c>
      <c r="D5" s="100">
        <f>[1]Лавр!$M$105</f>
        <v>133.36711141961371</v>
      </c>
      <c r="E5" s="101">
        <v>4974.735601423853</v>
      </c>
      <c r="F5" s="102">
        <v>22403.216801504561</v>
      </c>
      <c r="G5" s="102">
        <v>7576.5542280922682</v>
      </c>
      <c r="H5" s="102">
        <v>12899.184184048154</v>
      </c>
      <c r="I5" s="102">
        <v>19391.032858194725</v>
      </c>
    </row>
    <row r="6" spans="1:9" ht="15.75" x14ac:dyDescent="0.25">
      <c r="A6" s="2"/>
      <c r="B6" s="3"/>
      <c r="C6" s="4"/>
      <c r="D6" s="4"/>
      <c r="E6" s="5"/>
    </row>
  </sheetData>
  <mergeCells count="5">
    <mergeCell ref="A2:A3"/>
    <mergeCell ref="B2:B3"/>
    <mergeCell ref="C2:C3"/>
    <mergeCell ref="A1:I1"/>
    <mergeCell ref="D2:I2"/>
  </mergeCells>
  <printOptions horizontalCentered="1"/>
  <pageMargins left="1.1811023622047245" right="0.51181102362204722" top="0.78740157480314965" bottom="0.78740157480314965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</vt:lpstr>
      <vt:lpstr>разд 2</vt:lpstr>
      <vt:lpstr>разд 3</vt:lpstr>
      <vt:lpstr>'разд 2'!Заголовки_для_печати</vt:lpstr>
      <vt:lpstr>'разд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Сударинена Ольга Сергеевна</cp:lastModifiedBy>
  <cp:lastPrinted>2025-02-18T04:56:24Z</cp:lastPrinted>
  <dcterms:created xsi:type="dcterms:W3CDTF">1996-10-08T23:32:33Z</dcterms:created>
  <dcterms:modified xsi:type="dcterms:W3CDTF">2025-02-18T04:57:39Z</dcterms:modified>
</cp:coreProperties>
</file>