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ЭтаКнига" defaultThemeVersion="124226"/>
  <bookViews>
    <workbookView xWindow="12345" yWindow="150" windowWidth="16320" windowHeight="12165" activeTab="2"/>
  </bookViews>
  <sheets>
    <sheet name="разд 1" sheetId="19" r:id="rId1"/>
    <sheet name="разд 2" sheetId="20" r:id="rId2"/>
    <sheet name="разд 3,4" sheetId="21" r:id="rId3"/>
    <sheet name="разд 5" sheetId="22" r:id="rId4"/>
  </sheets>
  <calcPr calcId="145621"/>
</workbook>
</file>

<file path=xl/calcChain.xml><?xml version="1.0" encoding="utf-8"?>
<calcChain xmlns="http://schemas.openxmlformats.org/spreadsheetml/2006/main">
  <c r="L72" i="21" l="1"/>
  <c r="Z33" i="20"/>
  <c r="AA36" i="20"/>
  <c r="Z36" i="20"/>
  <c r="Y36" i="20"/>
  <c r="AA35" i="20"/>
  <c r="AA32" i="20"/>
  <c r="AA31" i="20"/>
  <c r="AA30" i="20"/>
  <c r="Z30" i="20"/>
  <c r="Y30" i="20"/>
  <c r="AA29" i="20"/>
  <c r="AA28" i="20"/>
  <c r="AA27" i="20" s="1"/>
  <c r="AA23" i="20" s="1"/>
  <c r="Z27" i="20"/>
  <c r="Y27" i="20"/>
  <c r="AA26" i="20"/>
  <c r="AA25" i="20"/>
  <c r="AA24" i="20"/>
  <c r="Z24" i="20"/>
  <c r="Y24" i="20"/>
  <c r="Z23" i="20"/>
  <c r="Y23" i="20"/>
  <c r="AA20" i="20"/>
  <c r="AA19" i="20"/>
  <c r="AA18" i="20"/>
  <c r="AA17" i="20"/>
  <c r="Z17" i="20"/>
  <c r="Y17" i="20"/>
  <c r="AA15" i="20"/>
  <c r="AA14" i="20"/>
  <c r="AA13" i="20"/>
  <c r="Z13" i="20"/>
  <c r="Y13" i="20"/>
  <c r="Y6" i="20"/>
  <c r="Z6" i="20" s="1"/>
  <c r="AA6" i="20" s="1"/>
  <c r="N70" i="21" l="1"/>
  <c r="Z22" i="20"/>
  <c r="AA34" i="20"/>
  <c r="Y10" i="20"/>
  <c r="Y12" i="20" s="1"/>
  <c r="Y16" i="20" s="1"/>
  <c r="Y21" i="20" s="1"/>
  <c r="Y33" i="20"/>
  <c r="Y22" i="20" s="1"/>
  <c r="Z10" i="20"/>
  <c r="Z12" i="20" s="1"/>
  <c r="Z16" i="20" s="1"/>
  <c r="Z21" i="20" s="1"/>
  <c r="AA33" i="20" l="1"/>
  <c r="AA22" i="20" s="1"/>
  <c r="O70" i="21"/>
  <c r="M70" i="21" s="1"/>
  <c r="M72" i="21" s="1"/>
  <c r="AA10" i="20"/>
  <c r="AA11" i="20"/>
  <c r="AA12" i="20" l="1"/>
  <c r="AA16" i="20" s="1"/>
  <c r="AA21" i="20" s="1"/>
  <c r="D65" i="21" l="1"/>
  <c r="Q11" i="20" l="1"/>
  <c r="W34" i="20"/>
  <c r="U38" i="20" l="1"/>
  <c r="V38" i="20" l="1"/>
  <c r="E13" i="22" l="1"/>
  <c r="D11" i="22"/>
  <c r="G11" i="22" s="1"/>
  <c r="H11" i="22" s="1"/>
  <c r="D13" i="22"/>
  <c r="B62" i="21"/>
  <c r="C62" i="21" s="1"/>
  <c r="D62" i="21" s="1"/>
  <c r="B7" i="21"/>
  <c r="C7" i="21" s="1"/>
  <c r="D7" i="21" s="1"/>
  <c r="O10" i="20"/>
  <c r="L11" i="20"/>
  <c r="L10" i="20"/>
  <c r="H11" i="20"/>
  <c r="G11" i="20"/>
  <c r="I10" i="20"/>
  <c r="H10" i="20"/>
  <c r="G10" i="20"/>
  <c r="F10" i="20"/>
  <c r="R11" i="20" l="1"/>
  <c r="O11" i="20"/>
  <c r="F13" i="22"/>
  <c r="G13" i="22" l="1"/>
  <c r="R36" i="20" l="1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R35" i="20"/>
  <c r="O35" i="20"/>
  <c r="L35" i="20"/>
  <c r="I35" i="20"/>
  <c r="F35" i="20"/>
  <c r="R32" i="20"/>
  <c r="O32" i="20"/>
  <c r="L32" i="20"/>
  <c r="I32" i="20"/>
  <c r="F32" i="20"/>
  <c r="R31" i="20"/>
  <c r="R30" i="20" s="1"/>
  <c r="O31" i="20"/>
  <c r="O30" i="20" s="1"/>
  <c r="L31" i="20"/>
  <c r="L30" i="20" s="1"/>
  <c r="I31" i="20"/>
  <c r="I30" i="20" s="1"/>
  <c r="F31" i="20"/>
  <c r="Q30" i="20"/>
  <c r="P30" i="20"/>
  <c r="N30" i="20"/>
  <c r="M30" i="20"/>
  <c r="K30" i="20"/>
  <c r="J30" i="20"/>
  <c r="H30" i="20"/>
  <c r="G30" i="20"/>
  <c r="F30" i="20"/>
  <c r="E30" i="20"/>
  <c r="D30" i="20"/>
  <c r="R29" i="20"/>
  <c r="O29" i="20"/>
  <c r="L29" i="20"/>
  <c r="I29" i="20"/>
  <c r="F29" i="20"/>
  <c r="R28" i="20"/>
  <c r="O28" i="20"/>
  <c r="L28" i="20"/>
  <c r="L27" i="20" s="1"/>
  <c r="I28" i="20"/>
  <c r="I27" i="20" s="1"/>
  <c r="F28" i="20"/>
  <c r="F27" i="20" s="1"/>
  <c r="R27" i="20"/>
  <c r="Q27" i="20"/>
  <c r="Q23" i="20" s="1"/>
  <c r="P27" i="20"/>
  <c r="O27" i="20"/>
  <c r="N27" i="20"/>
  <c r="M27" i="20"/>
  <c r="K27" i="20"/>
  <c r="J27" i="20"/>
  <c r="H27" i="20"/>
  <c r="G27" i="20"/>
  <c r="E27" i="20"/>
  <c r="D27" i="20"/>
  <c r="R26" i="20"/>
  <c r="O26" i="20"/>
  <c r="L26" i="20"/>
  <c r="L24" i="20" s="1"/>
  <c r="L23" i="20" s="1"/>
  <c r="I26" i="20"/>
  <c r="F26" i="20"/>
  <c r="R25" i="20"/>
  <c r="R24" i="20" s="1"/>
  <c r="R23" i="20" s="1"/>
  <c r="O25" i="20"/>
  <c r="O24" i="20" s="1"/>
  <c r="O23" i="20" s="1"/>
  <c r="L25" i="20"/>
  <c r="I25" i="20"/>
  <c r="F25" i="20"/>
  <c r="Q24" i="20"/>
  <c r="P24" i="20"/>
  <c r="P23" i="20" s="1"/>
  <c r="N24" i="20"/>
  <c r="N23" i="20" s="1"/>
  <c r="M24" i="20"/>
  <c r="M23" i="20" s="1"/>
  <c r="K24" i="20"/>
  <c r="K23" i="20" s="1"/>
  <c r="J24" i="20"/>
  <c r="J23" i="20" s="1"/>
  <c r="I24" i="20"/>
  <c r="H24" i="20"/>
  <c r="H23" i="20" s="1"/>
  <c r="G24" i="20"/>
  <c r="G23" i="20" s="1"/>
  <c r="F24" i="20"/>
  <c r="E24" i="20"/>
  <c r="D24" i="20"/>
  <c r="D23" i="20" s="1"/>
  <c r="E23" i="20"/>
  <c r="R20" i="20"/>
  <c r="R17" i="20" s="1"/>
  <c r="O20" i="20"/>
  <c r="L20" i="20"/>
  <c r="I20" i="20"/>
  <c r="F20" i="20"/>
  <c r="R19" i="20"/>
  <c r="O19" i="20"/>
  <c r="L19" i="20"/>
  <c r="I19" i="20"/>
  <c r="F19" i="20"/>
  <c r="R18" i="20"/>
  <c r="O18" i="20"/>
  <c r="O17" i="20" s="1"/>
  <c r="L18" i="20"/>
  <c r="L17" i="20" s="1"/>
  <c r="I18" i="20"/>
  <c r="I17" i="20" s="1"/>
  <c r="F18" i="20"/>
  <c r="F17" i="20" s="1"/>
  <c r="Q17" i="20"/>
  <c r="P17" i="20"/>
  <c r="N17" i="20"/>
  <c r="M17" i="20"/>
  <c r="K17" i="20"/>
  <c r="J17" i="20"/>
  <c r="H17" i="20"/>
  <c r="G17" i="20"/>
  <c r="E17" i="20"/>
  <c r="D17" i="20"/>
  <c r="R15" i="20"/>
  <c r="R13" i="20" s="1"/>
  <c r="O15" i="20"/>
  <c r="O13" i="20" s="1"/>
  <c r="L15" i="20"/>
  <c r="L13" i="20" s="1"/>
  <c r="I15" i="20"/>
  <c r="F15" i="20"/>
  <c r="R14" i="20"/>
  <c r="O14" i="20"/>
  <c r="L14" i="20"/>
  <c r="I14" i="20"/>
  <c r="F14" i="20"/>
  <c r="F13" i="20" s="1"/>
  <c r="Q13" i="20"/>
  <c r="P13" i="20"/>
  <c r="N13" i="20"/>
  <c r="M13" i="20"/>
  <c r="K13" i="20"/>
  <c r="J13" i="20"/>
  <c r="I13" i="20"/>
  <c r="H13" i="20"/>
  <c r="G13" i="20"/>
  <c r="E13" i="20"/>
  <c r="D13" i="20"/>
  <c r="K12" i="20"/>
  <c r="K16" i="20" s="1"/>
  <c r="K21" i="20" s="1"/>
  <c r="K33" i="20" s="1"/>
  <c r="J12" i="20"/>
  <c r="J16" i="20" s="1"/>
  <c r="J21" i="20" s="1"/>
  <c r="H12" i="20"/>
  <c r="H16" i="20" s="1"/>
  <c r="H21" i="20" s="1"/>
  <c r="H34" i="20" s="1"/>
  <c r="H33" i="20" s="1"/>
  <c r="I11" i="20"/>
  <c r="F11" i="20"/>
  <c r="N12" i="20"/>
  <c r="N16" i="20" s="1"/>
  <c r="N21" i="20" s="1"/>
  <c r="N33" i="20" s="1"/>
  <c r="M12" i="20"/>
  <c r="M16" i="20" s="1"/>
  <c r="M21" i="20" s="1"/>
  <c r="G12" i="20"/>
  <c r="G16" i="20" s="1"/>
  <c r="G21" i="20" s="1"/>
  <c r="G34" i="20" s="1"/>
  <c r="E12" i="20"/>
  <c r="E16" i="20" s="1"/>
  <c r="E21" i="20" s="1"/>
  <c r="E34" i="20" s="1"/>
  <c r="D12" i="20"/>
  <c r="D16" i="20" s="1"/>
  <c r="D21" i="20" s="1"/>
  <c r="D34" i="20" s="1"/>
  <c r="K6" i="20"/>
  <c r="L6" i="20" s="1"/>
  <c r="M6" i="20" s="1"/>
  <c r="N6" i="20" s="1"/>
  <c r="O6" i="20" s="1"/>
  <c r="P6" i="20" s="1"/>
  <c r="Q6" i="20" s="1"/>
  <c r="H6" i="20"/>
  <c r="I6" i="20" s="1"/>
  <c r="K22" i="20" l="1"/>
  <c r="O12" i="20"/>
  <c r="O16" i="20" s="1"/>
  <c r="O21" i="20" s="1"/>
  <c r="F12" i="20"/>
  <c r="N22" i="20"/>
  <c r="L12" i="20"/>
  <c r="L16" i="20" s="1"/>
  <c r="L21" i="20" s="1"/>
  <c r="I12" i="20"/>
  <c r="I16" i="20" s="1"/>
  <c r="I21" i="20" s="1"/>
  <c r="O34" i="20"/>
  <c r="O33" i="20" s="1"/>
  <c r="O22" i="20" s="1"/>
  <c r="M33" i="20"/>
  <c r="M22" i="20" s="1"/>
  <c r="J33" i="20"/>
  <c r="J22" i="20" s="1"/>
  <c r="L34" i="20"/>
  <c r="L33" i="20" s="1"/>
  <c r="L22" i="20" s="1"/>
  <c r="F34" i="20"/>
  <c r="F33" i="20" s="1"/>
  <c r="D33" i="20"/>
  <c r="D22" i="20" s="1"/>
  <c r="I34" i="20"/>
  <c r="I33" i="20" s="1"/>
  <c r="G33" i="20"/>
  <c r="G22" i="20" s="1"/>
  <c r="F23" i="20"/>
  <c r="E33" i="20"/>
  <c r="E22" i="20" s="1"/>
  <c r="F16" i="20"/>
  <c r="F21" i="20" s="1"/>
  <c r="H22" i="20"/>
  <c r="I23" i="20"/>
  <c r="F22" i="20" l="1"/>
  <c r="I22" i="20"/>
  <c r="Q10" i="20" l="1"/>
  <c r="Q12" i="20" s="1"/>
  <c r="Q16" i="20" s="1"/>
  <c r="Q21" i="20" s="1"/>
  <c r="Q33" i="20" s="1"/>
  <c r="Q22" i="20" s="1"/>
  <c r="P33" i="20" l="1"/>
  <c r="P22" i="20" s="1"/>
  <c r="R34" i="20"/>
  <c r="R33" i="20" s="1"/>
  <c r="R22" i="20" s="1"/>
  <c r="P10" i="20"/>
  <c r="P12" i="20" l="1"/>
  <c r="P16" i="20" s="1"/>
  <c r="P21" i="20" s="1"/>
  <c r="R10" i="20"/>
  <c r="R12" i="20" l="1"/>
  <c r="R16" i="20" s="1"/>
  <c r="R21" i="20" s="1"/>
  <c r="H15" i="22"/>
  <c r="H13" i="22" s="1"/>
  <c r="N72" i="21" l="1"/>
  <c r="O72" i="21" s="1"/>
</calcChain>
</file>

<file path=xl/sharedStrings.xml><?xml version="1.0" encoding="utf-8"?>
<sst xmlns="http://schemas.openxmlformats.org/spreadsheetml/2006/main" count="265" uniqueCount="129">
  <si>
    <t>I</t>
  </si>
  <si>
    <t>%</t>
  </si>
  <si>
    <t>II</t>
  </si>
  <si>
    <t>1.1</t>
  </si>
  <si>
    <t>1.2</t>
  </si>
  <si>
    <t>2</t>
  </si>
  <si>
    <t>Наименование</t>
  </si>
  <si>
    <t>1</t>
  </si>
  <si>
    <t>Единица измерения</t>
  </si>
  <si>
    <t>2019 год</t>
  </si>
  <si>
    <t>2020 год</t>
  </si>
  <si>
    <t>2021 год</t>
  </si>
  <si>
    <t>2022 год</t>
  </si>
  <si>
    <t>2023 год</t>
  </si>
  <si>
    <t>1.</t>
  </si>
  <si>
    <t>2.</t>
  </si>
  <si>
    <t>3.</t>
  </si>
  <si>
    <t>4.</t>
  </si>
  <si>
    <t>5.</t>
  </si>
  <si>
    <t>6.</t>
  </si>
  <si>
    <t>ПРОИЗВОДСТВЕННАЯ ПРОГРАММА</t>
  </si>
  <si>
    <t>куб.м</t>
  </si>
  <si>
    <t>Наименование мероприятий</t>
  </si>
  <si>
    <t>Финансовые потребности на реализацию мероприятия, тыс.руб.</t>
  </si>
  <si>
    <t>Итого:</t>
  </si>
  <si>
    <t>Раздел 4. Объем финансовых потребностей, необходимых для реализации производственной программы</t>
  </si>
  <si>
    <t>№              п/п</t>
  </si>
  <si>
    <t>Величина показателя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</si>
  <si>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</si>
  <si>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Наименование показателя</t>
  </si>
  <si>
    <t>Значение показателя</t>
  </si>
  <si>
    <t>Показатели надежности и бесперебойности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</si>
  <si>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</si>
  <si>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</si>
  <si>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</si>
  <si>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</si>
  <si>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</si>
  <si>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2.1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</si>
  <si>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</si>
  <si>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2.2</t>
  </si>
  <si>
    <t>Показатели эффективности использования ресурсов, в том числе уровень потерь воды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</si>
  <si>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</si>
  <si>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кВт.ч/куб.м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</si>
  <si>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</si>
  <si>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</si>
  <si>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</si>
  <si>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</si>
  <si>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Раздел 1.  Паспорт производственной программы</t>
  </si>
  <si>
    <t>Наименование регулируемой организации</t>
  </si>
  <si>
    <t>ООО "АКВАНИКА-ПЕВЕК"</t>
  </si>
  <si>
    <t>Местонахождение регулируемой организации</t>
  </si>
  <si>
    <t xml:space="preserve"> 689000, Чукотский автономный округ, г. Анадырь, ул. Рультытегина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</si>
  <si>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</si>
  <si>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</si>
  <si>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</si>
  <si>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</si>
  <si>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в сфере холодного водоснабжения (питьевое водоснабжение) на 2019-2023 годы</t>
  </si>
  <si>
    <t>№
п/п</t>
  </si>
  <si>
    <t>1 полугодие</t>
  </si>
  <si>
    <t>2 полугодие</t>
  </si>
  <si>
    <t>год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</si>
  <si>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</si>
  <si>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</si>
  <si>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</si>
  <si>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</si>
  <si>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</si>
  <si>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</si>
  <si>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</si>
  <si>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</si>
  <si>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</si>
  <si>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</si>
  <si>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</si>
  <si>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6.1.</t>
  </si>
  <si>
    <t>в т.ч. межцеховый оборот:</t>
  </si>
  <si>
    <t>6.1.1</t>
  </si>
  <si>
    <t xml:space="preserve">  на прочие производственные нужды</t>
  </si>
  <si>
    <t>7.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</si>
  <si>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</si>
  <si>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</si>
  <si>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</si>
  <si>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</si>
  <si>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</si>
  <si>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</si>
  <si>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</si>
  <si>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</si>
  <si>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</si>
  <si>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</si>
  <si>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</si>
  <si>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</si>
  <si>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</si>
  <si>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Показатели прозводственной деятельности</t>
  </si>
  <si>
    <t>ПЛАН</t>
  </si>
  <si>
    <t>Полезный отпуск технической воды, всего</t>
  </si>
  <si>
    <t>Отпуск технической воды, всего</t>
  </si>
  <si>
    <t>8.</t>
  </si>
  <si>
    <t>Объем воды, отпускаемой новым абонентам</t>
  </si>
  <si>
    <t>8.1</t>
  </si>
  <si>
    <t>Увеличение отпуска технической воды в связи с подключением абонентов</t>
  </si>
  <si>
    <t>8.2</t>
  </si>
  <si>
    <t>Снижение отпуска технической воды в связи с прекращением водоснабжения</t>
  </si>
  <si>
    <t>9.</t>
  </si>
  <si>
    <t>Изменение объема отпуска технической воды в связи с изменением нормативов потребления и установкой приборов учета</t>
  </si>
  <si>
    <t>10.</t>
  </si>
  <si>
    <t>Темп изменения потребления воды</t>
  </si>
  <si>
    <t>Раздел 2. Баланс водоснабжения (питьевая вода (питьевое водоснабжение))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</si>
  <si>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технической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</si>
  <si>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0"/>
        <rFont val="Times New Roman"/>
        <family val="1"/>
        <charset val="204"/>
      </rPr>
      <t>мы холодного водоснабжения</t>
    </r>
  </si>
  <si>
    <t>№ п/п</t>
  </si>
  <si>
    <t>Срок реализации мероприятия, мес</t>
  </si>
  <si>
    <t>…</t>
  </si>
  <si>
    <t>Мероприятия по капитальному ремонту</t>
  </si>
  <si>
    <t>3.2.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</si>
  <si>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Объем финансоваых потреблностей</t>
  </si>
  <si>
    <t>тыс. рублей</t>
  </si>
  <si>
    <t>2021 факт</t>
  </si>
  <si>
    <t>1 аг</t>
  </si>
  <si>
    <t>2 пг</t>
  </si>
  <si>
    <t>2023 план</t>
  </si>
  <si>
    <t>Мероприятия по текущему ремонту</t>
  </si>
  <si>
    <t>Модернизация системы наружного освещения</t>
  </si>
  <si>
    <t>Замена масляных трансформаторов на сухие</t>
  </si>
  <si>
    <t>2022 год, с 01.12.22</t>
  </si>
  <si>
    <t>11 мес</t>
  </si>
  <si>
    <t>1 мес</t>
  </si>
  <si>
    <t>6 мес</t>
  </si>
  <si>
    <t>5 мес</t>
  </si>
  <si>
    <t>тариф</t>
  </si>
  <si>
    <t>V</t>
  </si>
  <si>
    <t>НВВ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</si>
</sst>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18" x14ac:knownFonts="1"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</cellStyleXfs>
  <cellXfs count="179">
    <xf numFmtId="0" fontId="0" fillId="0" borderId="0" xfId="0"/>
    <xf numFmtId="0" fontId="2" fillId="0" borderId="0" xfId="0" applyFont="1"/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6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6" xfId="6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9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9" applyFont="1" applyBorder="1" applyAlignment="1">
      <alignment horizontal="justify" vertical="top" wrapText="1"/>
    </xf>
    <xf numFmtId="0" fontId="8" fillId="0" borderId="4" xfId="9" applyFont="1" applyBorder="1" applyAlignment="1">
      <alignment horizontal="center" vertical="center" wrapText="1"/>
    </xf>
    <xf numFmtId="164" fontId="8" fillId="0" borderId="4" xfId="9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1" xfId="9" applyFont="1" applyBorder="1" applyAlignment="1">
      <alignment horizontal="center" vertical="center" wrapText="1"/>
    </xf>
    <xf numFmtId="164" fontId="8" fillId="0" borderId="11" xfId="9" applyNumberFormat="1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11" fillId="0" borderId="0" xfId="10" applyFont="1"/>
    <xf numFmtId="0" fontId="8" fillId="0" borderId="2" xfId="10" applyFont="1" applyBorder="1" applyAlignment="1">
      <alignment horizontal="left" vertical="center" wrapText="1"/>
    </xf>
    <xf numFmtId="0" fontId="4" fillId="0" borderId="2" xfId="8" applyFont="1" applyBorder="1" applyAlignment="1">
      <alignment horizontal="left" vertical="center"/>
    </xf>
    <xf numFmtId="0" fontId="8" fillId="0" borderId="0" xfId="10" applyFont="1"/>
    <xf numFmtId="0" fontId="4" fillId="0" borderId="2" xfId="8" applyFont="1" applyBorder="1" applyAlignment="1">
      <alignment horizontal="left" vertical="center" wrapText="1"/>
    </xf>
    <xf numFmtId="0" fontId="8" fillId="0" borderId="0" xfId="10" applyFont="1" applyBorder="1" applyAlignment="1">
      <alignment horizontal="left" vertical="center" wrapText="1"/>
    </xf>
    <xf numFmtId="0" fontId="4" fillId="0" borderId="0" xfId="8" applyFont="1" applyBorder="1" applyAlignment="1">
      <alignment horizontal="left" vertical="center"/>
    </xf>
    <xf numFmtId="0" fontId="9" fillId="0" borderId="0" xfId="10" applyFont="1"/>
    <xf numFmtId="0" fontId="4" fillId="0" borderId="0" xfId="8" applyFont="1" applyBorder="1" applyAlignment="1">
      <alignment horizontal="left"/>
    </xf>
    <xf numFmtId="0" fontId="9" fillId="0" borderId="0" xfId="10" applyFont="1" applyBorder="1" applyAlignment="1">
      <alignment horizontal="left"/>
    </xf>
    <xf numFmtId="0" fontId="2" fillId="0" borderId="2" xfId="8" applyFont="1" applyBorder="1" applyAlignment="1">
      <alignment horizontal="center" vertical="center" wrapText="1"/>
    </xf>
    <xf numFmtId="0" fontId="14" fillId="0" borderId="2" xfId="8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166" fontId="15" fillId="0" borderId="2" xfId="8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166" fontId="2" fillId="2" borderId="2" xfId="8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66" fontId="15" fillId="2" borderId="2" xfId="8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horizontal="right" vertical="center" wrapText="1"/>
    </xf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8" applyFont="1" applyBorder="1" applyAlignment="1">
      <alignment horizontal="center"/>
    </xf>
    <xf numFmtId="0" fontId="1" fillId="0" borderId="0" xfId="0" applyFont="1"/>
    <xf numFmtId="0" fontId="14" fillId="0" borderId="11" xfId="8" applyFont="1" applyBorder="1" applyAlignment="1">
      <alignment vertical="center"/>
    </xf>
    <xf numFmtId="0" fontId="14" fillId="0" borderId="18" xfId="8" applyFont="1" applyBorder="1" applyAlignment="1">
      <alignment vertical="top" wrapText="1"/>
    </xf>
    <xf numFmtId="0" fontId="14" fillId="0" borderId="11" xfId="8" applyFont="1" applyBorder="1" applyAlignment="1">
      <alignment horizontal="center" vertical="center" wrapText="1"/>
    </xf>
    <xf numFmtId="49" fontId="14" fillId="0" borderId="2" xfId="8" applyNumberFormat="1" applyFont="1" applyBorder="1" applyAlignment="1">
      <alignment vertical="center"/>
    </xf>
    <xf numFmtId="0" fontId="14" fillId="0" borderId="2" xfId="8" applyFont="1" applyBorder="1" applyAlignment="1">
      <alignment vertical="top"/>
    </xf>
    <xf numFmtId="0" fontId="14" fillId="0" borderId="2" xfId="8" applyFont="1" applyBorder="1" applyAlignment="1">
      <alignment vertical="center"/>
    </xf>
    <xf numFmtId="0" fontId="14" fillId="0" borderId="9" xfId="8" applyFont="1" applyBorder="1" applyAlignment="1">
      <alignment vertical="top" wrapText="1"/>
    </xf>
    <xf numFmtId="0" fontId="14" fillId="0" borderId="2" xfId="8" applyFont="1" applyBorder="1" applyAlignment="1"/>
    <xf numFmtId="0" fontId="14" fillId="0" borderId="9" xfId="8" applyFont="1" applyBorder="1" applyAlignment="1">
      <alignment vertical="top"/>
    </xf>
    <xf numFmtId="0" fontId="14" fillId="0" borderId="2" xfId="8" applyFont="1" applyBorder="1" applyAlignment="1">
      <alignment horizontal="center"/>
    </xf>
    <xf numFmtId="0" fontId="14" fillId="0" borderId="9" xfId="8" applyFont="1" applyBorder="1" applyAlignment="1">
      <alignment wrapText="1"/>
    </xf>
    <xf numFmtId="0" fontId="14" fillId="0" borderId="2" xfId="8" applyFont="1" applyBorder="1"/>
    <xf numFmtId="0" fontId="14" fillId="0" borderId="0" xfId="8" applyFont="1" applyBorder="1" applyAlignment="1"/>
    <xf numFmtId="0" fontId="14" fillId="0" borderId="0" xfId="8" applyFont="1" applyBorder="1" applyAlignment="1">
      <alignment horizontal="center"/>
    </xf>
    <xf numFmtId="0" fontId="14" fillId="0" borderId="0" xfId="8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4" fontId="14" fillId="0" borderId="0" xfId="0" applyNumberFormat="1" applyFont="1"/>
    <xf numFmtId="166" fontId="12" fillId="0" borderId="0" xfId="0" applyNumberFormat="1" applyFont="1"/>
    <xf numFmtId="167" fontId="4" fillId="0" borderId="0" xfId="0" applyNumberFormat="1" applyFont="1"/>
    <xf numFmtId="166" fontId="15" fillId="0" borderId="2" xfId="8" applyNumberFormat="1" applyFont="1" applyFill="1" applyBorder="1" applyAlignment="1">
      <alignment horizontal="center" vertical="center" wrapText="1"/>
    </xf>
    <xf numFmtId="166" fontId="2" fillId="0" borderId="2" xfId="8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11" xfId="9" applyNumberFormat="1" applyFont="1" applyFill="1" applyBorder="1" applyAlignment="1">
      <alignment horizontal="center" vertical="center" wrapText="1"/>
    </xf>
    <xf numFmtId="0" fontId="14" fillId="0" borderId="2" xfId="8" applyFont="1" applyBorder="1" applyAlignment="1">
      <alignment horizontal="center"/>
    </xf>
    <xf numFmtId="0" fontId="6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2" fillId="4" borderId="0" xfId="0" applyFont="1" applyFill="1"/>
    <xf numFmtId="0" fontId="8" fillId="0" borderId="7" xfId="0" applyFont="1" applyFill="1" applyBorder="1" applyAlignment="1">
      <alignment horizontal="center" vertical="center" wrapText="1"/>
    </xf>
    <xf numFmtId="0" fontId="10" fillId="0" borderId="0" xfId="8" applyFont="1" applyAlignment="1">
      <alignment horizontal="center"/>
    </xf>
    <xf numFmtId="0" fontId="12" fillId="0" borderId="0" xfId="8" applyFont="1" applyAlignment="1">
      <alignment horizontal="center" wrapText="1"/>
    </xf>
    <xf numFmtId="0" fontId="4" fillId="0" borderId="0" xfId="8" applyFont="1" applyAlignment="1">
      <alignment horizontal="center"/>
    </xf>
    <xf numFmtId="0" fontId="12" fillId="0" borderId="0" xfId="8" applyFont="1" applyAlignment="1">
      <alignment horizontal="center"/>
    </xf>
    <xf numFmtId="0" fontId="3" fillId="0" borderId="13" xfId="8" applyFont="1" applyBorder="1" applyAlignment="1">
      <alignment horizontal="left" vertical="center" wrapText="1"/>
    </xf>
    <xf numFmtId="0" fontId="14" fillId="3" borderId="9" xfId="8" applyFont="1" applyFill="1" applyBorder="1" applyAlignment="1">
      <alignment horizontal="center" vertical="top"/>
    </xf>
    <xf numFmtId="0" fontId="14" fillId="3" borderId="10" xfId="8" applyFont="1" applyFill="1" applyBorder="1" applyAlignment="1">
      <alignment horizontal="center" vertical="top"/>
    </xf>
    <xf numFmtId="0" fontId="14" fillId="3" borderId="8" xfId="8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9" xfId="8" applyFont="1" applyBorder="1" applyAlignment="1">
      <alignment horizontal="center" vertical="center"/>
    </xf>
    <xf numFmtId="0" fontId="4" fillId="0" borderId="10" xfId="8" applyFont="1" applyBorder="1" applyAlignment="1">
      <alignment horizontal="center" vertical="center"/>
    </xf>
    <xf numFmtId="0" fontId="4" fillId="0" borderId="8" xfId="8" applyFont="1" applyBorder="1" applyAlignment="1">
      <alignment horizontal="center" vertical="center"/>
    </xf>
    <xf numFmtId="0" fontId="3" fillId="0" borderId="9" xfId="8" applyFont="1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3" fillId="0" borderId="8" xfId="8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9" xfId="8" applyFont="1" applyFill="1" applyBorder="1" applyAlignment="1">
      <alignment horizontal="center" vertical="center" wrapText="1"/>
    </xf>
    <xf numFmtId="0" fontId="2" fillId="3" borderId="10" xfId="8" applyFont="1" applyFill="1" applyBorder="1" applyAlignment="1">
      <alignment horizontal="center" vertical="center" wrapText="1"/>
    </xf>
    <xf numFmtId="0" fontId="2" fillId="3" borderId="8" xfId="8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4" fillId="0" borderId="1" xfId="8" applyFont="1" applyBorder="1" applyAlignment="1">
      <alignment horizontal="center" vertical="center" wrapText="1"/>
    </xf>
    <xf numFmtId="0" fontId="14" fillId="0" borderId="17" xfId="8" applyFont="1" applyBorder="1" applyAlignment="1">
      <alignment horizontal="center" vertical="center" wrapText="1"/>
    </xf>
    <xf numFmtId="0" fontId="14" fillId="0" borderId="11" xfId="8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 wrapText="1"/>
    </xf>
    <xf numFmtId="0" fontId="14" fillId="0" borderId="2" xfId="8" applyFont="1" applyBorder="1" applyAlignment="1">
      <alignment horizontal="center" vertical="center" wrapText="1"/>
    </xf>
    <xf numFmtId="0" fontId="14" fillId="0" borderId="2" xfId="8" applyFont="1" applyBorder="1" applyAlignment="1"/>
    <xf numFmtId="0" fontId="14" fillId="0" borderId="12" xfId="8" applyFont="1" applyBorder="1" applyAlignment="1">
      <alignment horizontal="center" vertical="center" wrapText="1"/>
    </xf>
    <xf numFmtId="0" fontId="14" fillId="0" borderId="16" xfId="8" applyFont="1" applyBorder="1" applyAlignment="1">
      <alignment horizontal="center" vertical="center" wrapText="1"/>
    </xf>
    <xf numFmtId="0" fontId="14" fillId="0" borderId="15" xfId="8" applyFont="1" applyBorder="1" applyAlignment="1">
      <alignment horizontal="center" vertical="center" wrapText="1"/>
    </xf>
    <xf numFmtId="0" fontId="14" fillId="0" borderId="18" xfId="8" applyFont="1" applyBorder="1" applyAlignment="1">
      <alignment horizontal="center" vertical="center" wrapText="1"/>
    </xf>
    <xf numFmtId="0" fontId="14" fillId="0" borderId="13" xfId="8" applyFont="1" applyBorder="1" applyAlignment="1">
      <alignment horizontal="center" vertical="center" wrapText="1"/>
    </xf>
    <xf numFmtId="0" fontId="14" fillId="0" borderId="19" xfId="8" applyFont="1" applyBorder="1" applyAlignment="1">
      <alignment horizontal="center" vertical="center" wrapText="1"/>
    </xf>
    <xf numFmtId="0" fontId="13" fillId="0" borderId="9" xfId="8" applyFont="1" applyBorder="1" applyAlignment="1">
      <alignment horizontal="center"/>
    </xf>
    <xf numFmtId="0" fontId="13" fillId="0" borderId="10" xfId="8" applyFont="1" applyBorder="1" applyAlignment="1">
      <alignment horizontal="center"/>
    </xf>
    <xf numFmtId="0" fontId="13" fillId="0" borderId="8" xfId="8" applyFont="1" applyBorder="1" applyAlignment="1">
      <alignment horizontal="center"/>
    </xf>
    <xf numFmtId="0" fontId="14" fillId="0" borderId="9" xfId="8" applyFont="1" applyBorder="1" applyAlignment="1">
      <alignment horizontal="center"/>
    </xf>
    <xf numFmtId="0" fontId="14" fillId="0" borderId="10" xfId="8" applyFont="1" applyBorder="1" applyAlignment="1">
      <alignment horizontal="center"/>
    </xf>
    <xf numFmtId="0" fontId="14" fillId="0" borderId="8" xfId="8" applyFont="1" applyBorder="1" applyAlignment="1">
      <alignment horizontal="center"/>
    </xf>
    <xf numFmtId="3" fontId="14" fillId="0" borderId="12" xfId="8" applyNumberFormat="1" applyFont="1" applyBorder="1" applyAlignment="1">
      <alignment horizontal="center" vertical="center"/>
    </xf>
    <xf numFmtId="3" fontId="14" fillId="0" borderId="16" xfId="8" applyNumberFormat="1" applyFont="1" applyBorder="1" applyAlignment="1">
      <alignment horizontal="center" vertical="center"/>
    </xf>
    <xf numFmtId="3" fontId="14" fillId="0" borderId="15" xfId="8" applyNumberFormat="1" applyFont="1" applyBorder="1" applyAlignment="1">
      <alignment horizontal="center" vertical="center"/>
    </xf>
    <xf numFmtId="3" fontId="14" fillId="0" borderId="9" xfId="8" applyNumberFormat="1" applyFont="1" applyBorder="1" applyAlignment="1">
      <alignment horizontal="center" vertical="center"/>
    </xf>
    <xf numFmtId="3" fontId="14" fillId="0" borderId="10" xfId="8" applyNumberFormat="1" applyFont="1" applyBorder="1" applyAlignment="1">
      <alignment horizontal="center" vertical="center"/>
    </xf>
    <xf numFmtId="3" fontId="14" fillId="0" borderId="8" xfId="8" applyNumberFormat="1" applyFont="1" applyBorder="1" applyAlignment="1">
      <alignment horizontal="center" vertical="center"/>
    </xf>
    <xf numFmtId="0" fontId="14" fillId="0" borderId="2" xfId="8" applyFont="1" applyBorder="1" applyAlignment="1">
      <alignment horizontal="center"/>
    </xf>
    <xf numFmtId="166" fontId="14" fillId="0" borderId="9" xfId="8" applyNumberFormat="1" applyFont="1" applyBorder="1" applyAlignment="1">
      <alignment horizontal="center" vertical="center"/>
    </xf>
    <xf numFmtId="166" fontId="14" fillId="0" borderId="10" xfId="8" applyNumberFormat="1" applyFont="1" applyBorder="1" applyAlignment="1">
      <alignment horizontal="center" vertical="center"/>
    </xf>
    <xf numFmtId="166" fontId="14" fillId="0" borderId="8" xfId="8" applyNumberFormat="1" applyFont="1" applyBorder="1" applyAlignment="1">
      <alignment horizontal="center" vertical="center"/>
    </xf>
    <xf numFmtId="0" fontId="3" fillId="0" borderId="13" xfId="8" applyFont="1" applyBorder="1" applyAlignment="1">
      <alignment horizontal="left" wrapText="1"/>
    </xf>
    <xf numFmtId="0" fontId="4" fillId="0" borderId="15" xfId="8" applyFont="1" applyBorder="1" applyAlignment="1">
      <alignment horizontal="center" vertical="center" wrapText="1"/>
    </xf>
    <xf numFmtId="0" fontId="4" fillId="0" borderId="19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1" xfId="8" applyFont="1" applyBorder="1" applyAlignment="1">
      <alignment horizontal="center" vertical="center" wrapText="1"/>
    </xf>
    <xf numFmtId="0" fontId="4" fillId="0" borderId="9" xfId="8" applyFont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0" fontId="4" fillId="0" borderId="8" xfId="8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8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</cellXfs>
  <cellStyles count="11">
    <cellStyle name="_цеховые" xfId="1"/>
    <cellStyle name="Обычный" xfId="0" builtinId="0"/>
    <cellStyle name="Обычный 2" xfId="2"/>
    <cellStyle name="Обычный 2_ООО Тепловая компания (печора)" xfId="8"/>
    <cellStyle name="Обычный 3" xfId="3"/>
    <cellStyle name="Обычный 5" xfId="9"/>
    <cellStyle name="Обычный_PP_PitWater" xfId="10"/>
    <cellStyle name="Процентный 2" xfId="4"/>
    <cellStyle name="Процентный 4" xfId="5"/>
    <cellStyle name="Стиль 1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A30" sqref="A30"/>
    </sheetView>
  </sheetViews>
  <sheetFormatPr defaultColWidth="9.140625" defaultRowHeight="15.75" x14ac:dyDescent="0.25"/>
  <cols>
    <col min="1" max="1" width="51.28515625" style="43" customWidth="1"/>
    <col min="2" max="2" width="61.85546875" style="43" customWidth="1"/>
    <col min="3" max="3" width="7" style="43" customWidth="1"/>
    <col min="4" max="4" width="6.7109375" style="43" customWidth="1"/>
    <col min="5" max="16384" width="9.140625" style="43"/>
  </cols>
  <sheetData>
    <row r="1" spans="1:2" s="40" customFormat="1" ht="18.75" x14ac:dyDescent="0.3">
      <c r="A1" s="109" t="s">
        <v>20</v>
      </c>
      <c r="B1" s="109"/>
    </row>
    <row r="2" spans="1:2" s="40" customFormat="1" ht="18.75" x14ac:dyDescent="0.3">
      <c r="A2" s="110" t="s">
        <v>56</v>
      </c>
      <c r="B2" s="110"/>
    </row>
    <row r="3" spans="1:2" s="40" customFormat="1" ht="18.75" x14ac:dyDescent="0.3">
      <c r="A3" s="111"/>
      <c r="B3" s="112"/>
    </row>
    <row r="4" spans="1:2" s="40" customFormat="1" ht="18.75" x14ac:dyDescent="0.3">
      <c r="A4" s="113" t="s">
        <v>47</v>
      </c>
      <c r="B4" s="113"/>
    </row>
    <row r="5" spans="1:2" ht="26.25" customHeight="1" x14ac:dyDescent="0.25">
      <c r="A5" s="41" t="s">
        <v>48</v>
      </c>
      <c r="B5" s="42" t="s">
        <v>49</v>
      </c>
    </row>
    <row r="6" spans="1:2" ht="39.75" customHeight="1" x14ac:dyDescent="0.25">
      <c r="A6" s="41" t="s">
        <v>50</v>
      </c>
      <c r="B6" s="44" t="s">
        <v>51</v>
      </c>
    </row>
    <row r="7" spans="1:2" ht="39" customHeight="1" x14ac:dyDescent="0.25">
      <c r="A7" s="41" t="s">
        <v>52</v>
      </c>
      <c r="B7" s="44" t="s">
        <v>53</v>
      </c>
    </row>
    <row r="8" spans="1:2" ht="27.75" customHeight="1" x14ac:dyDescent="0.25">
      <c r="A8" s="41" t="s">
        <v>54</v>
      </c>
      <c r="B8" s="42" t="s">
        <v>55</v>
      </c>
    </row>
    <row r="9" spans="1:2" s="47" customFormat="1" x14ac:dyDescent="0.25">
      <c r="A9" s="45"/>
      <c r="B9" s="46"/>
    </row>
    <row r="20" spans="1:3" x14ac:dyDescent="0.25">
      <c r="C20" s="48"/>
    </row>
    <row r="22" spans="1:3" x14ac:dyDescent="0.25">
      <c r="C22" s="49"/>
    </row>
    <row r="25" spans="1:3" s="47" customFormat="1" x14ac:dyDescent="0.25">
      <c r="A25" s="43"/>
      <c r="B25" s="43"/>
      <c r="C25" s="43"/>
    </row>
  </sheetData>
  <mergeCells count="4">
    <mergeCell ref="A1:B1"/>
    <mergeCell ref="A2:B2"/>
    <mergeCell ref="A3:B3"/>
    <mergeCell ref="A4:B4"/>
  </mergeCells>
  <printOptions horizontalCentered="1"/>
  <pageMargins left="1.1811023622047245" right="0.47244094488188981" top="0.39370078740157483" bottom="0.3937007874015748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zoomScale="85" zoomScaleNormal="85" workbookViewId="0">
      <pane xSplit="3" ySplit="6" topLeftCell="K8" activePane="bottomRight" state="frozen"/>
      <selection pane="topRight" activeCell="D1" sqref="D1"/>
      <selection pane="bottomLeft" activeCell="A7" sqref="A7"/>
      <selection pane="bottomRight" activeCell="R35" sqref="R35"/>
    </sheetView>
  </sheetViews>
  <sheetFormatPr defaultColWidth="9.140625" defaultRowHeight="12.75" x14ac:dyDescent="0.2"/>
  <cols>
    <col min="1" max="1" width="6.7109375" style="71" customWidth="1"/>
    <col min="2" max="2" width="46.28515625" style="71" customWidth="1"/>
    <col min="3" max="3" width="12.140625" style="71" customWidth="1"/>
    <col min="4" max="4" width="13.28515625" style="71" customWidth="1"/>
    <col min="5" max="5" width="12.28515625" style="71" customWidth="1"/>
    <col min="6" max="6" width="13.5703125" style="71" customWidth="1"/>
    <col min="7" max="7" width="12" style="71" customWidth="1"/>
    <col min="8" max="9" width="12.5703125" style="71" customWidth="1"/>
    <col min="10" max="10" width="12.7109375" style="71" customWidth="1"/>
    <col min="11" max="12" width="12.42578125" style="71" customWidth="1"/>
    <col min="13" max="14" width="13.5703125" style="71" customWidth="1"/>
    <col min="15" max="15" width="12.28515625" style="71" customWidth="1"/>
    <col min="16" max="17" width="14" style="71" hidden="1" customWidth="1"/>
    <col min="18" max="18" width="13" style="71" customWidth="1"/>
    <col min="19" max="20" width="9.140625" style="71"/>
    <col min="21" max="24" width="0" style="71" hidden="1" customWidth="1"/>
    <col min="25" max="25" width="12.42578125" style="71" hidden="1" customWidth="1"/>
    <col min="26" max="26" width="12" style="71" hidden="1" customWidth="1"/>
    <col min="27" max="27" width="9.28515625" style="71" hidden="1" customWidth="1"/>
    <col min="28" max="16384" width="9.140625" style="71"/>
  </cols>
  <sheetData>
    <row r="1" spans="1:27" s="52" customFormat="1" ht="30.75" customHeight="1" x14ac:dyDescent="0.3">
      <c r="A1" s="117" t="s">
        <v>104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97"/>
      <c r="N1" s="97"/>
      <c r="O1" s="98"/>
    </row>
    <row r="2" spans="1:27" s="53" customFormat="1" ht="15" customHeight="1" x14ac:dyDescent="0.2">
      <c r="A2" s="124" t="s">
        <v>57</v>
      </c>
      <c r="B2" s="124" t="s">
        <v>6</v>
      </c>
      <c r="C2" s="124" t="s">
        <v>8</v>
      </c>
      <c r="D2" s="118" t="s">
        <v>90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27" s="53" customFormat="1" ht="15" customHeight="1" x14ac:dyDescent="0.25">
      <c r="A3" s="125"/>
      <c r="B3" s="125"/>
      <c r="C3" s="125"/>
      <c r="D3" s="121" t="s">
        <v>91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27" s="53" customFormat="1" ht="19.5" customHeight="1" x14ac:dyDescent="0.2">
      <c r="A4" s="125"/>
      <c r="B4" s="125"/>
      <c r="C4" s="125"/>
      <c r="D4" s="127" t="s">
        <v>9</v>
      </c>
      <c r="E4" s="128"/>
      <c r="F4" s="129"/>
      <c r="G4" s="115" t="s">
        <v>10</v>
      </c>
      <c r="H4" s="115"/>
      <c r="I4" s="116"/>
      <c r="J4" s="115" t="s">
        <v>11</v>
      </c>
      <c r="K4" s="115"/>
      <c r="L4" s="116"/>
      <c r="M4" s="115" t="s">
        <v>12</v>
      </c>
      <c r="N4" s="115"/>
      <c r="O4" s="116"/>
      <c r="P4" s="115" t="s">
        <v>13</v>
      </c>
      <c r="Q4" s="115"/>
      <c r="R4" s="116"/>
      <c r="Y4" s="114" t="s">
        <v>121</v>
      </c>
      <c r="Z4" s="115"/>
      <c r="AA4" s="116"/>
    </row>
    <row r="5" spans="1:27" s="53" customFormat="1" ht="19.5" customHeight="1" x14ac:dyDescent="0.2">
      <c r="A5" s="126"/>
      <c r="B5" s="126"/>
      <c r="C5" s="126"/>
      <c r="D5" s="50" t="s">
        <v>58</v>
      </c>
      <c r="E5" s="50" t="s">
        <v>59</v>
      </c>
      <c r="F5" s="50" t="s">
        <v>60</v>
      </c>
      <c r="G5" s="50" t="s">
        <v>58</v>
      </c>
      <c r="H5" s="50" t="s">
        <v>59</v>
      </c>
      <c r="I5" s="50" t="s">
        <v>60</v>
      </c>
      <c r="J5" s="50" t="s">
        <v>58</v>
      </c>
      <c r="K5" s="50" t="s">
        <v>59</v>
      </c>
      <c r="L5" s="50" t="s">
        <v>60</v>
      </c>
      <c r="M5" s="50" t="s">
        <v>58</v>
      </c>
      <c r="N5" s="50" t="s">
        <v>59</v>
      </c>
      <c r="O5" s="50" t="s">
        <v>60</v>
      </c>
      <c r="P5" s="50" t="s">
        <v>58</v>
      </c>
      <c r="Q5" s="50" t="s">
        <v>59</v>
      </c>
      <c r="R5" s="50" t="s">
        <v>60</v>
      </c>
      <c r="Y5" s="50" t="s">
        <v>122</v>
      </c>
      <c r="Z5" s="50" t="s">
        <v>123</v>
      </c>
      <c r="AA5" s="50" t="s">
        <v>60</v>
      </c>
    </row>
    <row r="6" spans="1:27" s="56" customFormat="1" ht="15" x14ac:dyDescent="0.2">
      <c r="A6" s="54">
        <v>1</v>
      </c>
      <c r="B6" s="54">
        <v>2</v>
      </c>
      <c r="C6" s="55">
        <v>3</v>
      </c>
      <c r="D6" s="50">
        <v>4</v>
      </c>
      <c r="E6" s="50">
        <v>5</v>
      </c>
      <c r="F6" s="50">
        <v>6</v>
      </c>
      <c r="G6" s="50">
        <v>7</v>
      </c>
      <c r="H6" s="50">
        <f>G6+1</f>
        <v>8</v>
      </c>
      <c r="I6" s="50">
        <f>H6+1</f>
        <v>9</v>
      </c>
      <c r="J6" s="50">
        <v>7</v>
      </c>
      <c r="K6" s="50">
        <f t="shared" ref="K6:R6" si="0">J6+1</f>
        <v>8</v>
      </c>
      <c r="L6" s="50">
        <f t="shared" si="0"/>
        <v>9</v>
      </c>
      <c r="M6" s="50">
        <f t="shared" si="0"/>
        <v>10</v>
      </c>
      <c r="N6" s="50">
        <f t="shared" si="0"/>
        <v>11</v>
      </c>
      <c r="O6" s="50">
        <f t="shared" si="0"/>
        <v>12</v>
      </c>
      <c r="P6" s="50">
        <f t="shared" si="0"/>
        <v>13</v>
      </c>
      <c r="Q6" s="50">
        <f t="shared" si="0"/>
        <v>14</v>
      </c>
      <c r="R6" s="50">
        <v>13</v>
      </c>
      <c r="Y6" s="50">
        <f t="shared" ref="Y6" si="1">X6+1</f>
        <v>1</v>
      </c>
      <c r="Z6" s="50">
        <f t="shared" ref="Z6" si="2">Y6+1</f>
        <v>2</v>
      </c>
      <c r="AA6" s="50">
        <f t="shared" ref="AA6" si="3">Z6+1</f>
        <v>3</v>
      </c>
    </row>
    <row r="7" spans="1:27" s="56" customFormat="1" ht="17.25" customHeight="1" x14ac:dyDescent="0.2">
      <c r="A7" s="57" t="s">
        <v>14</v>
      </c>
      <c r="B7" s="58" t="s">
        <v>61</v>
      </c>
      <c r="C7" s="55" t="s">
        <v>21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Y7" s="59"/>
      <c r="Z7" s="59"/>
      <c r="AA7" s="59"/>
    </row>
    <row r="8" spans="1:27" s="56" customFormat="1" ht="15" x14ac:dyDescent="0.2">
      <c r="A8" s="60" t="s">
        <v>3</v>
      </c>
      <c r="B8" s="61" t="s">
        <v>62</v>
      </c>
      <c r="C8" s="55" t="s">
        <v>21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Y8" s="62"/>
      <c r="Z8" s="62"/>
      <c r="AA8" s="62"/>
    </row>
    <row r="9" spans="1:27" s="56" customFormat="1" ht="15" x14ac:dyDescent="0.2">
      <c r="A9" s="60" t="s">
        <v>4</v>
      </c>
      <c r="B9" s="63" t="s">
        <v>63</v>
      </c>
      <c r="C9" s="55" t="s">
        <v>21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Y9" s="62"/>
      <c r="Z9" s="62"/>
      <c r="AA9" s="62"/>
    </row>
    <row r="10" spans="1:27" s="56" customFormat="1" ht="28.5" x14ac:dyDescent="0.2">
      <c r="A10" s="57" t="s">
        <v>15</v>
      </c>
      <c r="B10" s="58" t="s">
        <v>64</v>
      </c>
      <c r="C10" s="55" t="s">
        <v>21</v>
      </c>
      <c r="D10" s="66">
        <v>114337.96</v>
      </c>
      <c r="E10" s="66">
        <v>114337.96</v>
      </c>
      <c r="F10" s="66">
        <f>D10+E10</f>
        <v>228675.92</v>
      </c>
      <c r="G10" s="66">
        <f>D10</f>
        <v>114337.96</v>
      </c>
      <c r="H10" s="66">
        <f>E10</f>
        <v>114337.96</v>
      </c>
      <c r="I10" s="66">
        <f>G10+H10</f>
        <v>228675.92</v>
      </c>
      <c r="J10" s="66">
        <v>116147.38</v>
      </c>
      <c r="K10" s="66">
        <v>112528.58</v>
      </c>
      <c r="L10" s="66">
        <f>J10+K10</f>
        <v>228675.96000000002</v>
      </c>
      <c r="M10" s="99">
        <v>118066.511</v>
      </c>
      <c r="N10" s="99">
        <v>114386.716</v>
      </c>
      <c r="O10" s="99">
        <f>M10+N10</f>
        <v>232453.22700000001</v>
      </c>
      <c r="P10" s="99">
        <f>P11+P34</f>
        <v>138996.9508043486</v>
      </c>
      <c r="Q10" s="99">
        <f>Q11+Q34</f>
        <v>129945.38219565139</v>
      </c>
      <c r="R10" s="99">
        <f>P10+Q10</f>
        <v>268942.33299999998</v>
      </c>
      <c r="Y10" s="99">
        <f>Y11+Y34</f>
        <v>213082.12475000002</v>
      </c>
      <c r="Z10" s="99">
        <f>Z11+Z34</f>
        <v>22411.861083333333</v>
      </c>
      <c r="AA10" s="99">
        <f>Y10+Z10</f>
        <v>235493.98583333334</v>
      </c>
    </row>
    <row r="11" spans="1:27" s="56" customFormat="1" ht="18.75" customHeight="1" x14ac:dyDescent="0.2">
      <c r="A11" s="60" t="s">
        <v>16</v>
      </c>
      <c r="B11" s="64" t="s">
        <v>65</v>
      </c>
      <c r="C11" s="55" t="s">
        <v>21</v>
      </c>
      <c r="D11" s="62">
        <v>2286.759</v>
      </c>
      <c r="E11" s="62">
        <v>2286.759</v>
      </c>
      <c r="F11" s="62">
        <f>D11+E11</f>
        <v>4573.518</v>
      </c>
      <c r="G11" s="62">
        <f>D11</f>
        <v>2286.759</v>
      </c>
      <c r="H11" s="62">
        <f>E11</f>
        <v>2286.759</v>
      </c>
      <c r="I11" s="62">
        <f>G11+H11</f>
        <v>4573.518</v>
      </c>
      <c r="J11" s="62">
        <v>2286.7800000000002</v>
      </c>
      <c r="K11" s="62">
        <v>2286.7800000000002</v>
      </c>
      <c r="L11" s="62">
        <f>J11+K11</f>
        <v>4573.5600000000004</v>
      </c>
      <c r="M11" s="100">
        <v>2286.7800000000002</v>
      </c>
      <c r="N11" s="100">
        <v>2286.7800000000002</v>
      </c>
      <c r="O11" s="100">
        <f>M11+N11</f>
        <v>4573.5600000000004</v>
      </c>
      <c r="P11" s="100">
        <v>2245</v>
      </c>
      <c r="Q11" s="100">
        <f>P11</f>
        <v>2245</v>
      </c>
      <c r="R11" s="100">
        <f>P11+Q11</f>
        <v>4490</v>
      </c>
      <c r="Y11" s="100">
        <v>4192.43</v>
      </c>
      <c r="Z11" s="100">
        <v>374.16666666666669</v>
      </c>
      <c r="AA11" s="100">
        <f>Y11+Z11</f>
        <v>4566.5966666666673</v>
      </c>
    </row>
    <row r="12" spans="1:27" s="56" customFormat="1" ht="15" x14ac:dyDescent="0.2">
      <c r="A12" s="60" t="s">
        <v>17</v>
      </c>
      <c r="B12" s="64" t="s">
        <v>66</v>
      </c>
      <c r="C12" s="55" t="s">
        <v>21</v>
      </c>
      <c r="D12" s="62">
        <f>D7+D10-D11</f>
        <v>112051.201</v>
      </c>
      <c r="E12" s="62">
        <f>E7+E10-E11</f>
        <v>112051.201</v>
      </c>
      <c r="F12" s="62">
        <f>F7+F10-F11</f>
        <v>224102.402</v>
      </c>
      <c r="G12" s="62">
        <f t="shared" ref="G12:R12" si="4">G7+G10-G11</f>
        <v>112051.201</v>
      </c>
      <c r="H12" s="62">
        <f t="shared" si="4"/>
        <v>112051.201</v>
      </c>
      <c r="I12" s="62">
        <f t="shared" si="4"/>
        <v>224102.402</v>
      </c>
      <c r="J12" s="62">
        <f t="shared" si="4"/>
        <v>113860.6</v>
      </c>
      <c r="K12" s="62">
        <f t="shared" si="4"/>
        <v>110241.8</v>
      </c>
      <c r="L12" s="62">
        <f t="shared" si="4"/>
        <v>224102.40000000002</v>
      </c>
      <c r="M12" s="100">
        <f t="shared" si="4"/>
        <v>115779.731</v>
      </c>
      <c r="N12" s="100">
        <f t="shared" si="4"/>
        <v>112099.936</v>
      </c>
      <c r="O12" s="100">
        <f t="shared" si="4"/>
        <v>227879.66700000002</v>
      </c>
      <c r="P12" s="100">
        <f t="shared" si="4"/>
        <v>136751.9508043486</v>
      </c>
      <c r="Q12" s="100">
        <f t="shared" si="4"/>
        <v>127700.38219565139</v>
      </c>
      <c r="R12" s="100">
        <f t="shared" si="4"/>
        <v>264452.33299999998</v>
      </c>
      <c r="Y12" s="100">
        <f t="shared" ref="Y12:AA12" si="5">Y7+Y10-Y11</f>
        <v>208889.69475000002</v>
      </c>
      <c r="Z12" s="100">
        <f t="shared" si="5"/>
        <v>22037.694416666665</v>
      </c>
      <c r="AA12" s="100">
        <f t="shared" si="5"/>
        <v>230927.38916666666</v>
      </c>
    </row>
    <row r="13" spans="1:27" s="56" customFormat="1" ht="15" x14ac:dyDescent="0.2">
      <c r="A13" s="60" t="s">
        <v>18</v>
      </c>
      <c r="B13" s="64" t="s">
        <v>67</v>
      </c>
      <c r="C13" s="55" t="s">
        <v>21</v>
      </c>
      <c r="D13" s="62">
        <f>D14+D15</f>
        <v>0</v>
      </c>
      <c r="E13" s="62">
        <f>E14+E15</f>
        <v>0</v>
      </c>
      <c r="F13" s="62">
        <f>F14+F15</f>
        <v>0</v>
      </c>
      <c r="G13" s="62">
        <f t="shared" ref="G13:R13" si="6">G14+G15</f>
        <v>0</v>
      </c>
      <c r="H13" s="62">
        <f t="shared" si="6"/>
        <v>0</v>
      </c>
      <c r="I13" s="62">
        <f t="shared" si="6"/>
        <v>0</v>
      </c>
      <c r="J13" s="62">
        <f t="shared" si="6"/>
        <v>0</v>
      </c>
      <c r="K13" s="62">
        <f t="shared" si="6"/>
        <v>0</v>
      </c>
      <c r="L13" s="62">
        <f t="shared" si="6"/>
        <v>0</v>
      </c>
      <c r="M13" s="100">
        <f t="shared" si="6"/>
        <v>0</v>
      </c>
      <c r="N13" s="100">
        <f t="shared" si="6"/>
        <v>0</v>
      </c>
      <c r="O13" s="100">
        <f t="shared" si="6"/>
        <v>0</v>
      </c>
      <c r="P13" s="100">
        <f t="shared" si="6"/>
        <v>0</v>
      </c>
      <c r="Q13" s="100">
        <f t="shared" si="6"/>
        <v>0</v>
      </c>
      <c r="R13" s="100">
        <f t="shared" si="6"/>
        <v>0</v>
      </c>
      <c r="Y13" s="100">
        <f t="shared" ref="Y13:AA13" si="7">Y14+Y15</f>
        <v>0</v>
      </c>
      <c r="Z13" s="100">
        <f t="shared" si="7"/>
        <v>0</v>
      </c>
      <c r="AA13" s="100">
        <f t="shared" si="7"/>
        <v>0</v>
      </c>
    </row>
    <row r="14" spans="1:27" s="56" customFormat="1" ht="18" customHeight="1" x14ac:dyDescent="0.2">
      <c r="A14" s="60" t="s">
        <v>68</v>
      </c>
      <c r="B14" s="61" t="s">
        <v>69</v>
      </c>
      <c r="C14" s="55" t="s">
        <v>21</v>
      </c>
      <c r="D14" s="62"/>
      <c r="E14" s="62"/>
      <c r="F14" s="62">
        <f>D14+E14</f>
        <v>0</v>
      </c>
      <c r="G14" s="62"/>
      <c r="H14" s="62"/>
      <c r="I14" s="62">
        <f>G14+H14</f>
        <v>0</v>
      </c>
      <c r="J14" s="62"/>
      <c r="K14" s="62"/>
      <c r="L14" s="62">
        <f>J14+K14</f>
        <v>0</v>
      </c>
      <c r="M14" s="100"/>
      <c r="N14" s="100"/>
      <c r="O14" s="100">
        <f>M14+N14</f>
        <v>0</v>
      </c>
      <c r="P14" s="100"/>
      <c r="Q14" s="100"/>
      <c r="R14" s="100">
        <f>P14+Q14</f>
        <v>0</v>
      </c>
      <c r="Y14" s="100"/>
      <c r="Z14" s="100"/>
      <c r="AA14" s="100">
        <f>Y14+Z14</f>
        <v>0</v>
      </c>
    </row>
    <row r="15" spans="1:27" s="56" customFormat="1" ht="18" customHeight="1" x14ac:dyDescent="0.2">
      <c r="A15" s="60" t="s">
        <v>70</v>
      </c>
      <c r="B15" s="61" t="s">
        <v>71</v>
      </c>
      <c r="C15" s="55" t="s">
        <v>21</v>
      </c>
      <c r="D15" s="62"/>
      <c r="E15" s="62"/>
      <c r="F15" s="62">
        <f>D15+E15</f>
        <v>0</v>
      </c>
      <c r="G15" s="62"/>
      <c r="H15" s="62"/>
      <c r="I15" s="62">
        <f>G15+H15</f>
        <v>0</v>
      </c>
      <c r="J15" s="62"/>
      <c r="K15" s="62"/>
      <c r="L15" s="62">
        <f>J15+K15</f>
        <v>0</v>
      </c>
      <c r="M15" s="100"/>
      <c r="N15" s="100"/>
      <c r="O15" s="100">
        <f>M15+N15</f>
        <v>0</v>
      </c>
      <c r="P15" s="100"/>
      <c r="Q15" s="100"/>
      <c r="R15" s="100">
        <f>P15+Q15</f>
        <v>0</v>
      </c>
      <c r="Y15" s="100"/>
      <c r="Z15" s="100"/>
      <c r="AA15" s="100">
        <f>Y15+Z15</f>
        <v>0</v>
      </c>
    </row>
    <row r="16" spans="1:27" s="67" customFormat="1" ht="18" customHeight="1" x14ac:dyDescent="0.2">
      <c r="A16" s="57" t="s">
        <v>19</v>
      </c>
      <c r="B16" s="58" t="s">
        <v>92</v>
      </c>
      <c r="C16" s="65" t="s">
        <v>21</v>
      </c>
      <c r="D16" s="66">
        <f>D12-D13</f>
        <v>112051.201</v>
      </c>
      <c r="E16" s="66">
        <f>E12-E13</f>
        <v>112051.201</v>
      </c>
      <c r="F16" s="66">
        <f>F12-F13</f>
        <v>224102.402</v>
      </c>
      <c r="G16" s="66">
        <f t="shared" ref="G16:R16" si="8">G12-G13</f>
        <v>112051.201</v>
      </c>
      <c r="H16" s="66">
        <f t="shared" si="8"/>
        <v>112051.201</v>
      </c>
      <c r="I16" s="66">
        <f t="shared" si="8"/>
        <v>224102.402</v>
      </c>
      <c r="J16" s="66">
        <f t="shared" si="8"/>
        <v>113860.6</v>
      </c>
      <c r="K16" s="66">
        <f t="shared" si="8"/>
        <v>110241.8</v>
      </c>
      <c r="L16" s="66">
        <f t="shared" si="8"/>
        <v>224102.40000000002</v>
      </c>
      <c r="M16" s="99">
        <f t="shared" si="8"/>
        <v>115779.731</v>
      </c>
      <c r="N16" s="99">
        <f t="shared" si="8"/>
        <v>112099.936</v>
      </c>
      <c r="O16" s="99">
        <f t="shared" si="8"/>
        <v>227879.66700000002</v>
      </c>
      <c r="P16" s="99">
        <f t="shared" si="8"/>
        <v>136751.9508043486</v>
      </c>
      <c r="Q16" s="99">
        <f t="shared" si="8"/>
        <v>127700.38219565139</v>
      </c>
      <c r="R16" s="99">
        <f t="shared" si="8"/>
        <v>264452.33299999998</v>
      </c>
      <c r="Y16" s="99">
        <f t="shared" ref="Y16:AA16" si="9">Y12-Y13</f>
        <v>208889.69475000002</v>
      </c>
      <c r="Z16" s="99">
        <f t="shared" si="9"/>
        <v>22037.694416666665</v>
      </c>
      <c r="AA16" s="99">
        <f t="shared" si="9"/>
        <v>230927.38916666666</v>
      </c>
    </row>
    <row r="17" spans="1:27" s="56" customFormat="1" ht="18.75" customHeight="1" x14ac:dyDescent="0.2">
      <c r="A17" s="60" t="s">
        <v>72</v>
      </c>
      <c r="B17" s="64" t="s">
        <v>73</v>
      </c>
      <c r="C17" s="55" t="s">
        <v>21</v>
      </c>
      <c r="D17" s="62">
        <f>D18+D19+D20</f>
        <v>0</v>
      </c>
      <c r="E17" s="62">
        <f>E18+E19+E20</f>
        <v>0</v>
      </c>
      <c r="F17" s="62">
        <f>F18+F19+F20</f>
        <v>0</v>
      </c>
      <c r="G17" s="62">
        <f t="shared" ref="G17:R17" si="10">G18+G19+G20</f>
        <v>0</v>
      </c>
      <c r="H17" s="62">
        <f t="shared" si="10"/>
        <v>0</v>
      </c>
      <c r="I17" s="62">
        <f t="shared" si="10"/>
        <v>0</v>
      </c>
      <c r="J17" s="62">
        <f t="shared" si="10"/>
        <v>0</v>
      </c>
      <c r="K17" s="62">
        <f t="shared" si="10"/>
        <v>0</v>
      </c>
      <c r="L17" s="62">
        <f t="shared" si="10"/>
        <v>0</v>
      </c>
      <c r="M17" s="100">
        <f t="shared" si="10"/>
        <v>0</v>
      </c>
      <c r="N17" s="100">
        <f t="shared" si="10"/>
        <v>0</v>
      </c>
      <c r="O17" s="100">
        <f t="shared" si="10"/>
        <v>0</v>
      </c>
      <c r="P17" s="100">
        <f t="shared" si="10"/>
        <v>0</v>
      </c>
      <c r="Q17" s="100">
        <f t="shared" si="10"/>
        <v>0</v>
      </c>
      <c r="R17" s="100">
        <f t="shared" si="10"/>
        <v>0</v>
      </c>
      <c r="Y17" s="100">
        <f t="shared" ref="Y17:AA17" si="11">Y18+Y19+Y20</f>
        <v>0</v>
      </c>
      <c r="Z17" s="100">
        <f t="shared" si="11"/>
        <v>0</v>
      </c>
      <c r="AA17" s="100">
        <f t="shared" si="11"/>
        <v>0</v>
      </c>
    </row>
    <row r="18" spans="1:27" s="56" customFormat="1" ht="18" hidden="1" customHeight="1" x14ac:dyDescent="0.2">
      <c r="A18" s="60"/>
      <c r="B18" s="61"/>
      <c r="C18" s="55"/>
      <c r="D18" s="62"/>
      <c r="E18" s="62"/>
      <c r="F18" s="62">
        <f>D18+E18</f>
        <v>0</v>
      </c>
      <c r="G18" s="62"/>
      <c r="H18" s="62"/>
      <c r="I18" s="62">
        <f>G18+H18</f>
        <v>0</v>
      </c>
      <c r="J18" s="62"/>
      <c r="K18" s="62"/>
      <c r="L18" s="62">
        <f>J18+K18</f>
        <v>0</v>
      </c>
      <c r="M18" s="100"/>
      <c r="N18" s="100"/>
      <c r="O18" s="100">
        <f>M18+N18</f>
        <v>0</v>
      </c>
      <c r="P18" s="100"/>
      <c r="Q18" s="100"/>
      <c r="R18" s="100">
        <f>P18+Q18</f>
        <v>0</v>
      </c>
      <c r="Y18" s="100"/>
      <c r="Z18" s="100"/>
      <c r="AA18" s="100">
        <f>Y18+Z18</f>
        <v>0</v>
      </c>
    </row>
    <row r="19" spans="1:27" s="56" customFormat="1" ht="15.75" hidden="1" customHeight="1" x14ac:dyDescent="0.2">
      <c r="A19" s="60"/>
      <c r="B19" s="61"/>
      <c r="C19" s="55"/>
      <c r="D19" s="62"/>
      <c r="E19" s="62"/>
      <c r="F19" s="62">
        <f>D19+E19</f>
        <v>0</v>
      </c>
      <c r="G19" s="62"/>
      <c r="H19" s="62"/>
      <c r="I19" s="62">
        <f>G19+H19</f>
        <v>0</v>
      </c>
      <c r="J19" s="62"/>
      <c r="K19" s="62"/>
      <c r="L19" s="62">
        <f>J19+K19</f>
        <v>0</v>
      </c>
      <c r="M19" s="100"/>
      <c r="N19" s="100"/>
      <c r="O19" s="100">
        <f>M19+N19</f>
        <v>0</v>
      </c>
      <c r="P19" s="100"/>
      <c r="Q19" s="100"/>
      <c r="R19" s="100">
        <f>P19+Q19</f>
        <v>0</v>
      </c>
      <c r="Y19" s="100"/>
      <c r="Z19" s="100"/>
      <c r="AA19" s="100">
        <f>Y19+Z19</f>
        <v>0</v>
      </c>
    </row>
    <row r="20" spans="1:27" s="56" customFormat="1" ht="15" x14ac:dyDescent="0.2">
      <c r="A20" s="60" t="s">
        <v>74</v>
      </c>
      <c r="B20" s="61" t="s">
        <v>75</v>
      </c>
      <c r="C20" s="55" t="s">
        <v>21</v>
      </c>
      <c r="D20" s="62"/>
      <c r="E20" s="62"/>
      <c r="F20" s="62">
        <f>D20+E20</f>
        <v>0</v>
      </c>
      <c r="G20" s="62"/>
      <c r="H20" s="62"/>
      <c r="I20" s="62">
        <f>G20+H20</f>
        <v>0</v>
      </c>
      <c r="J20" s="62"/>
      <c r="K20" s="62"/>
      <c r="L20" s="62">
        <f>J20+K20</f>
        <v>0</v>
      </c>
      <c r="M20" s="100"/>
      <c r="N20" s="100"/>
      <c r="O20" s="100">
        <f>M20+N20</f>
        <v>0</v>
      </c>
      <c r="P20" s="100"/>
      <c r="Q20" s="100"/>
      <c r="R20" s="100">
        <f>P20+Q20</f>
        <v>0</v>
      </c>
      <c r="Y20" s="100"/>
      <c r="Z20" s="100"/>
      <c r="AA20" s="100">
        <f>Y20+Z20</f>
        <v>0</v>
      </c>
    </row>
    <row r="21" spans="1:27" s="56" customFormat="1" ht="14.25" x14ac:dyDescent="0.2">
      <c r="A21" s="57" t="s">
        <v>76</v>
      </c>
      <c r="B21" s="58" t="s">
        <v>93</v>
      </c>
      <c r="C21" s="55" t="s">
        <v>21</v>
      </c>
      <c r="D21" s="66">
        <f>D16-D17</f>
        <v>112051.201</v>
      </c>
      <c r="E21" s="66">
        <f>E16-E17</f>
        <v>112051.201</v>
      </c>
      <c r="F21" s="66">
        <f>F16-F17</f>
        <v>224102.402</v>
      </c>
      <c r="G21" s="66">
        <f t="shared" ref="G21:R21" si="12">G16-G17</f>
        <v>112051.201</v>
      </c>
      <c r="H21" s="66">
        <f t="shared" si="12"/>
        <v>112051.201</v>
      </c>
      <c r="I21" s="66">
        <f t="shared" si="12"/>
        <v>224102.402</v>
      </c>
      <c r="J21" s="66">
        <f t="shared" si="12"/>
        <v>113860.6</v>
      </c>
      <c r="K21" s="66">
        <f t="shared" si="12"/>
        <v>110241.8</v>
      </c>
      <c r="L21" s="66">
        <f t="shared" si="12"/>
        <v>224102.40000000002</v>
      </c>
      <c r="M21" s="99">
        <f t="shared" si="12"/>
        <v>115779.731</v>
      </c>
      <c r="N21" s="99">
        <f t="shared" si="12"/>
        <v>112099.936</v>
      </c>
      <c r="O21" s="99">
        <f t="shared" si="12"/>
        <v>227879.66700000002</v>
      </c>
      <c r="P21" s="99">
        <f t="shared" si="12"/>
        <v>136751.9508043486</v>
      </c>
      <c r="Q21" s="99">
        <f t="shared" si="12"/>
        <v>127700.38219565139</v>
      </c>
      <c r="R21" s="99">
        <f t="shared" si="12"/>
        <v>264452.33299999998</v>
      </c>
      <c r="Y21" s="99">
        <f t="shared" ref="Y21:AA21" si="13">Y16-Y17</f>
        <v>208889.69475000002</v>
      </c>
      <c r="Z21" s="99">
        <f t="shared" si="13"/>
        <v>22037.694416666665</v>
      </c>
      <c r="AA21" s="99">
        <f t="shared" si="13"/>
        <v>230927.38916666666</v>
      </c>
    </row>
    <row r="22" spans="1:27" s="56" customFormat="1" ht="15" x14ac:dyDescent="0.2">
      <c r="A22" s="57"/>
      <c r="B22" s="58"/>
      <c r="C22" s="55"/>
      <c r="D22" s="62">
        <f>D23+D30+D33</f>
        <v>112051.201</v>
      </c>
      <c r="E22" s="62">
        <f>E23+E30+E33</f>
        <v>112051.201</v>
      </c>
      <c r="F22" s="62">
        <f>F23+F30+F33</f>
        <v>224102.402</v>
      </c>
      <c r="G22" s="62">
        <f t="shared" ref="G22:R22" si="14">G23+G30+G33</f>
        <v>112051.201</v>
      </c>
      <c r="H22" s="62">
        <f t="shared" si="14"/>
        <v>112051.201</v>
      </c>
      <c r="I22" s="62">
        <f t="shared" si="14"/>
        <v>224102.402</v>
      </c>
      <c r="J22" s="62">
        <f t="shared" si="14"/>
        <v>113860.6</v>
      </c>
      <c r="K22" s="62">
        <f t="shared" si="14"/>
        <v>110241.8</v>
      </c>
      <c r="L22" s="62">
        <f t="shared" si="14"/>
        <v>224102.40000000002</v>
      </c>
      <c r="M22" s="100">
        <f t="shared" si="14"/>
        <v>115779.731</v>
      </c>
      <c r="N22" s="100">
        <f t="shared" si="14"/>
        <v>112099.936</v>
      </c>
      <c r="O22" s="100">
        <f t="shared" si="14"/>
        <v>227879.66700000002</v>
      </c>
      <c r="P22" s="100">
        <f t="shared" si="14"/>
        <v>136751.9508043486</v>
      </c>
      <c r="Q22" s="100">
        <f t="shared" si="14"/>
        <v>127700.38219565139</v>
      </c>
      <c r="R22" s="100">
        <f t="shared" si="14"/>
        <v>264452.33299999998</v>
      </c>
      <c r="Y22" s="100">
        <f t="shared" ref="Y22:AA22" si="15">Y23+Y30+Y33</f>
        <v>208889.69475000002</v>
      </c>
      <c r="Z22" s="100">
        <f t="shared" si="15"/>
        <v>22037.694416666665</v>
      </c>
      <c r="AA22" s="100">
        <f t="shared" si="15"/>
        <v>230927.38916666669</v>
      </c>
    </row>
    <row r="23" spans="1:27" s="67" customFormat="1" ht="14.25" x14ac:dyDescent="0.2">
      <c r="A23" s="57" t="s">
        <v>77</v>
      </c>
      <c r="B23" s="58" t="s">
        <v>78</v>
      </c>
      <c r="C23" s="65" t="s">
        <v>21</v>
      </c>
      <c r="D23" s="66">
        <f>D24+D27</f>
        <v>0</v>
      </c>
      <c r="E23" s="66">
        <f>E24+E27</f>
        <v>0</v>
      </c>
      <c r="F23" s="66">
        <f>F24+F27</f>
        <v>0</v>
      </c>
      <c r="G23" s="66">
        <f t="shared" ref="G23:R23" si="16">G24+G27</f>
        <v>0</v>
      </c>
      <c r="H23" s="66">
        <f t="shared" si="16"/>
        <v>0</v>
      </c>
      <c r="I23" s="66">
        <f t="shared" si="16"/>
        <v>0</v>
      </c>
      <c r="J23" s="66">
        <f t="shared" si="16"/>
        <v>0</v>
      </c>
      <c r="K23" s="66">
        <f t="shared" si="16"/>
        <v>0</v>
      </c>
      <c r="L23" s="66">
        <f t="shared" si="16"/>
        <v>0</v>
      </c>
      <c r="M23" s="99">
        <f t="shared" si="16"/>
        <v>0</v>
      </c>
      <c r="N23" s="99">
        <f t="shared" si="16"/>
        <v>0</v>
      </c>
      <c r="O23" s="99">
        <f t="shared" si="16"/>
        <v>0</v>
      </c>
      <c r="P23" s="99">
        <f t="shared" si="16"/>
        <v>0</v>
      </c>
      <c r="Q23" s="99">
        <f t="shared" si="16"/>
        <v>0</v>
      </c>
      <c r="R23" s="99">
        <f t="shared" si="16"/>
        <v>0</v>
      </c>
      <c r="Y23" s="99">
        <f t="shared" ref="Y23:AA23" si="17">Y24+Y27</f>
        <v>0</v>
      </c>
      <c r="Z23" s="99">
        <f t="shared" si="17"/>
        <v>0</v>
      </c>
      <c r="AA23" s="99">
        <f t="shared" si="17"/>
        <v>0</v>
      </c>
    </row>
    <row r="24" spans="1:27" s="56" customFormat="1" ht="15.75" customHeight="1" x14ac:dyDescent="0.2">
      <c r="A24" s="60"/>
      <c r="B24" s="61" t="s">
        <v>79</v>
      </c>
      <c r="C24" s="55" t="s">
        <v>21</v>
      </c>
      <c r="D24" s="62">
        <f>D25+D26</f>
        <v>0</v>
      </c>
      <c r="E24" s="62">
        <f>E25+E26</f>
        <v>0</v>
      </c>
      <c r="F24" s="62">
        <f>F25+F26</f>
        <v>0</v>
      </c>
      <c r="G24" s="62">
        <f t="shared" ref="G24:R24" si="18">G25+G26</f>
        <v>0</v>
      </c>
      <c r="H24" s="62">
        <f t="shared" si="18"/>
        <v>0</v>
      </c>
      <c r="I24" s="62">
        <f t="shared" si="18"/>
        <v>0</v>
      </c>
      <c r="J24" s="62">
        <f t="shared" si="18"/>
        <v>0</v>
      </c>
      <c r="K24" s="62">
        <f t="shared" si="18"/>
        <v>0</v>
      </c>
      <c r="L24" s="62">
        <f t="shared" si="18"/>
        <v>0</v>
      </c>
      <c r="M24" s="100">
        <f t="shared" si="18"/>
        <v>0</v>
      </c>
      <c r="N24" s="100">
        <f t="shared" si="18"/>
        <v>0</v>
      </c>
      <c r="O24" s="100">
        <f t="shared" si="18"/>
        <v>0</v>
      </c>
      <c r="P24" s="100">
        <f t="shared" si="18"/>
        <v>0</v>
      </c>
      <c r="Q24" s="100">
        <f t="shared" si="18"/>
        <v>0</v>
      </c>
      <c r="R24" s="100">
        <f t="shared" si="18"/>
        <v>0</v>
      </c>
      <c r="Y24" s="100">
        <f t="shared" ref="Y24:AA24" si="19">Y25+Y26</f>
        <v>0</v>
      </c>
      <c r="Z24" s="100">
        <f t="shared" si="19"/>
        <v>0</v>
      </c>
      <c r="AA24" s="100">
        <f t="shared" si="19"/>
        <v>0</v>
      </c>
    </row>
    <row r="25" spans="1:27" s="56" customFormat="1" ht="15" x14ac:dyDescent="0.2">
      <c r="A25" s="60"/>
      <c r="B25" s="63" t="s">
        <v>80</v>
      </c>
      <c r="C25" s="55" t="s">
        <v>21</v>
      </c>
      <c r="D25" s="62"/>
      <c r="E25" s="62"/>
      <c r="F25" s="62">
        <f>D25+E25</f>
        <v>0</v>
      </c>
      <c r="G25" s="62"/>
      <c r="H25" s="62"/>
      <c r="I25" s="62">
        <f>G25+H25</f>
        <v>0</v>
      </c>
      <c r="J25" s="62"/>
      <c r="K25" s="62"/>
      <c r="L25" s="62">
        <f>J25+K25</f>
        <v>0</v>
      </c>
      <c r="M25" s="100"/>
      <c r="N25" s="100"/>
      <c r="O25" s="100">
        <f>M25+N25</f>
        <v>0</v>
      </c>
      <c r="P25" s="100"/>
      <c r="Q25" s="100"/>
      <c r="R25" s="100">
        <f>P25+Q25</f>
        <v>0</v>
      </c>
      <c r="Y25" s="100"/>
      <c r="Z25" s="100"/>
      <c r="AA25" s="100">
        <f>Y25+Z25</f>
        <v>0</v>
      </c>
    </row>
    <row r="26" spans="1:27" s="56" customFormat="1" ht="15" x14ac:dyDescent="0.2">
      <c r="A26" s="60"/>
      <c r="B26" s="63" t="s">
        <v>81</v>
      </c>
      <c r="C26" s="55" t="s">
        <v>21</v>
      </c>
      <c r="D26" s="62"/>
      <c r="E26" s="62"/>
      <c r="F26" s="62">
        <f>D26+E26</f>
        <v>0</v>
      </c>
      <c r="G26" s="62"/>
      <c r="H26" s="62"/>
      <c r="I26" s="62">
        <f>G26+H26</f>
        <v>0</v>
      </c>
      <c r="J26" s="62"/>
      <c r="K26" s="62"/>
      <c r="L26" s="62">
        <f>J26+K26</f>
        <v>0</v>
      </c>
      <c r="M26" s="100"/>
      <c r="N26" s="100"/>
      <c r="O26" s="100">
        <f>M26+N26</f>
        <v>0</v>
      </c>
      <c r="P26" s="100"/>
      <c r="Q26" s="100"/>
      <c r="R26" s="100">
        <f>P26+Q26</f>
        <v>0</v>
      </c>
      <c r="Y26" s="100"/>
      <c r="Z26" s="100"/>
      <c r="AA26" s="100">
        <f>Y26+Z26</f>
        <v>0</v>
      </c>
    </row>
    <row r="27" spans="1:27" s="56" customFormat="1" ht="15" x14ac:dyDescent="0.2">
      <c r="A27" s="60" t="s">
        <v>82</v>
      </c>
      <c r="B27" s="61" t="s">
        <v>83</v>
      </c>
      <c r="C27" s="55" t="s">
        <v>21</v>
      </c>
      <c r="D27" s="62">
        <f t="shared" ref="D27:R27" si="20">D28+D29</f>
        <v>0</v>
      </c>
      <c r="E27" s="62">
        <f t="shared" si="20"/>
        <v>0</v>
      </c>
      <c r="F27" s="62">
        <f t="shared" si="20"/>
        <v>0</v>
      </c>
      <c r="G27" s="62">
        <f t="shared" si="20"/>
        <v>0</v>
      </c>
      <c r="H27" s="62">
        <f t="shared" si="20"/>
        <v>0</v>
      </c>
      <c r="I27" s="62">
        <f t="shared" si="20"/>
        <v>0</v>
      </c>
      <c r="J27" s="62">
        <f t="shared" si="20"/>
        <v>0</v>
      </c>
      <c r="K27" s="62">
        <f t="shared" si="20"/>
        <v>0</v>
      </c>
      <c r="L27" s="62">
        <f t="shared" si="20"/>
        <v>0</v>
      </c>
      <c r="M27" s="100">
        <f t="shared" si="20"/>
        <v>0</v>
      </c>
      <c r="N27" s="100">
        <f t="shared" si="20"/>
        <v>0</v>
      </c>
      <c r="O27" s="100">
        <f t="shared" si="20"/>
        <v>0</v>
      </c>
      <c r="P27" s="100">
        <f t="shared" si="20"/>
        <v>0</v>
      </c>
      <c r="Q27" s="100">
        <f t="shared" si="20"/>
        <v>0</v>
      </c>
      <c r="R27" s="100">
        <f t="shared" si="20"/>
        <v>0</v>
      </c>
      <c r="Y27" s="100">
        <f t="shared" ref="Y27:AA27" si="21">Y28+Y29</f>
        <v>0</v>
      </c>
      <c r="Z27" s="100">
        <f t="shared" si="21"/>
        <v>0</v>
      </c>
      <c r="AA27" s="100">
        <f t="shared" si="21"/>
        <v>0</v>
      </c>
    </row>
    <row r="28" spans="1:27" s="56" customFormat="1" ht="15" x14ac:dyDescent="0.2">
      <c r="A28" s="60"/>
      <c r="B28" s="63" t="s">
        <v>80</v>
      </c>
      <c r="C28" s="55" t="s">
        <v>21</v>
      </c>
      <c r="D28" s="62"/>
      <c r="E28" s="62"/>
      <c r="F28" s="62">
        <f>D28+E28</f>
        <v>0</v>
      </c>
      <c r="G28" s="62"/>
      <c r="H28" s="62"/>
      <c r="I28" s="62">
        <f>G28+H28</f>
        <v>0</v>
      </c>
      <c r="J28" s="62"/>
      <c r="K28" s="62"/>
      <c r="L28" s="62">
        <f>J28+K28</f>
        <v>0</v>
      </c>
      <c r="M28" s="100"/>
      <c r="N28" s="100"/>
      <c r="O28" s="100">
        <f>M28+N28</f>
        <v>0</v>
      </c>
      <c r="P28" s="100"/>
      <c r="Q28" s="100"/>
      <c r="R28" s="100">
        <f>P28+Q28</f>
        <v>0</v>
      </c>
      <c r="Y28" s="100"/>
      <c r="Z28" s="100"/>
      <c r="AA28" s="100">
        <f>Y28+Z28</f>
        <v>0</v>
      </c>
    </row>
    <row r="29" spans="1:27" s="56" customFormat="1" ht="15" x14ac:dyDescent="0.2">
      <c r="A29" s="60"/>
      <c r="B29" s="63" t="s">
        <v>81</v>
      </c>
      <c r="C29" s="55" t="s">
        <v>21</v>
      </c>
      <c r="D29" s="62"/>
      <c r="E29" s="62"/>
      <c r="F29" s="62">
        <f>D29+E29</f>
        <v>0</v>
      </c>
      <c r="G29" s="62"/>
      <c r="H29" s="62"/>
      <c r="I29" s="62">
        <f>G29+H29</f>
        <v>0</v>
      </c>
      <c r="J29" s="62"/>
      <c r="K29" s="62"/>
      <c r="L29" s="62">
        <f>J29+K29</f>
        <v>0</v>
      </c>
      <c r="M29" s="100"/>
      <c r="N29" s="100"/>
      <c r="O29" s="100">
        <f>M29+N29</f>
        <v>0</v>
      </c>
      <c r="P29" s="100"/>
      <c r="Q29" s="100"/>
      <c r="R29" s="100">
        <f>P29+Q29</f>
        <v>0</v>
      </c>
      <c r="Y29" s="100"/>
      <c r="Z29" s="100"/>
      <c r="AA29" s="100">
        <f>Y29+Z29</f>
        <v>0</v>
      </c>
    </row>
    <row r="30" spans="1:27" s="67" customFormat="1" ht="14.25" x14ac:dyDescent="0.2">
      <c r="A30" s="57" t="s">
        <v>84</v>
      </c>
      <c r="B30" s="68" t="s">
        <v>85</v>
      </c>
      <c r="C30" s="65" t="s">
        <v>21</v>
      </c>
      <c r="D30" s="66">
        <f t="shared" ref="D30:R30" si="22">D31+D32</f>
        <v>0</v>
      </c>
      <c r="E30" s="66">
        <f t="shared" si="22"/>
        <v>0</v>
      </c>
      <c r="F30" s="66">
        <f t="shared" si="22"/>
        <v>0</v>
      </c>
      <c r="G30" s="66">
        <f t="shared" si="22"/>
        <v>0</v>
      </c>
      <c r="H30" s="66">
        <f t="shared" si="22"/>
        <v>0</v>
      </c>
      <c r="I30" s="66">
        <f t="shared" si="22"/>
        <v>0</v>
      </c>
      <c r="J30" s="66">
        <f t="shared" si="22"/>
        <v>0</v>
      </c>
      <c r="K30" s="66">
        <f t="shared" si="22"/>
        <v>0</v>
      </c>
      <c r="L30" s="66">
        <f t="shared" si="22"/>
        <v>0</v>
      </c>
      <c r="M30" s="99">
        <f t="shared" si="22"/>
        <v>0</v>
      </c>
      <c r="N30" s="99">
        <f t="shared" si="22"/>
        <v>0</v>
      </c>
      <c r="O30" s="99">
        <f t="shared" si="22"/>
        <v>0</v>
      </c>
      <c r="P30" s="99">
        <f t="shared" si="22"/>
        <v>0</v>
      </c>
      <c r="Q30" s="99">
        <f t="shared" si="22"/>
        <v>0</v>
      </c>
      <c r="R30" s="99">
        <f t="shared" si="22"/>
        <v>0</v>
      </c>
      <c r="Y30" s="99">
        <f t="shared" ref="Y30:AA30" si="23">Y31+Y32</f>
        <v>0</v>
      </c>
      <c r="Z30" s="99">
        <f t="shared" si="23"/>
        <v>0</v>
      </c>
      <c r="AA30" s="99">
        <f t="shared" si="23"/>
        <v>0</v>
      </c>
    </row>
    <row r="31" spans="1:27" s="56" customFormat="1" ht="15" x14ac:dyDescent="0.2">
      <c r="A31" s="60"/>
      <c r="B31" s="63" t="s">
        <v>80</v>
      </c>
      <c r="C31" s="55" t="s">
        <v>21</v>
      </c>
      <c r="D31" s="62"/>
      <c r="E31" s="62"/>
      <c r="F31" s="62">
        <f>D31+E31</f>
        <v>0</v>
      </c>
      <c r="G31" s="62"/>
      <c r="H31" s="62"/>
      <c r="I31" s="62">
        <f>G31+H31</f>
        <v>0</v>
      </c>
      <c r="J31" s="62"/>
      <c r="K31" s="62"/>
      <c r="L31" s="62">
        <f>J31+K31</f>
        <v>0</v>
      </c>
      <c r="M31" s="100"/>
      <c r="N31" s="100"/>
      <c r="O31" s="100">
        <f>M31+N31</f>
        <v>0</v>
      </c>
      <c r="P31" s="100"/>
      <c r="Q31" s="100"/>
      <c r="R31" s="100">
        <f>P31+Q31</f>
        <v>0</v>
      </c>
      <c r="Y31" s="100"/>
      <c r="Z31" s="100"/>
      <c r="AA31" s="100">
        <f>Y31+Z31</f>
        <v>0</v>
      </c>
    </row>
    <row r="32" spans="1:27" s="56" customFormat="1" ht="15" x14ac:dyDescent="0.2">
      <c r="A32" s="60"/>
      <c r="B32" s="69" t="s">
        <v>86</v>
      </c>
      <c r="C32" s="55" t="s">
        <v>21</v>
      </c>
      <c r="D32" s="62"/>
      <c r="E32" s="62"/>
      <c r="F32" s="62">
        <f>D32+E32</f>
        <v>0</v>
      </c>
      <c r="G32" s="62"/>
      <c r="H32" s="62"/>
      <c r="I32" s="62">
        <f>G32+H32</f>
        <v>0</v>
      </c>
      <c r="J32" s="62"/>
      <c r="K32" s="62"/>
      <c r="L32" s="62">
        <f>J32+K32</f>
        <v>0</v>
      </c>
      <c r="M32" s="100"/>
      <c r="N32" s="100"/>
      <c r="O32" s="100">
        <f>M32+N32</f>
        <v>0</v>
      </c>
      <c r="P32" s="100"/>
      <c r="Q32" s="100"/>
      <c r="R32" s="100">
        <f>P32+Q32</f>
        <v>0</v>
      </c>
      <c r="Y32" s="100"/>
      <c r="Z32" s="100"/>
      <c r="AA32" s="100">
        <f>Y32+Z32</f>
        <v>0</v>
      </c>
    </row>
    <row r="33" spans="1:27" s="67" customFormat="1" ht="14.25" x14ac:dyDescent="0.2">
      <c r="A33" s="57" t="s">
        <v>87</v>
      </c>
      <c r="B33" s="68" t="s">
        <v>88</v>
      </c>
      <c r="C33" s="65" t="s">
        <v>21</v>
      </c>
      <c r="D33" s="66">
        <f t="shared" ref="D33:R33" si="24">D34+D35</f>
        <v>112051.201</v>
      </c>
      <c r="E33" s="66">
        <f t="shared" si="24"/>
        <v>112051.201</v>
      </c>
      <c r="F33" s="66">
        <f t="shared" si="24"/>
        <v>224102.402</v>
      </c>
      <c r="G33" s="66">
        <f t="shared" si="24"/>
        <v>112051.201</v>
      </c>
      <c r="H33" s="66">
        <f t="shared" si="24"/>
        <v>112051.201</v>
      </c>
      <c r="I33" s="66">
        <f t="shared" si="24"/>
        <v>224102.402</v>
      </c>
      <c r="J33" s="66">
        <f t="shared" si="24"/>
        <v>113860.6</v>
      </c>
      <c r="K33" s="66">
        <f t="shared" si="24"/>
        <v>110241.8</v>
      </c>
      <c r="L33" s="66">
        <f t="shared" si="24"/>
        <v>224102.40000000002</v>
      </c>
      <c r="M33" s="99">
        <f t="shared" si="24"/>
        <v>115779.731</v>
      </c>
      <c r="N33" s="99">
        <f t="shared" si="24"/>
        <v>112099.936</v>
      </c>
      <c r="O33" s="99">
        <f t="shared" si="24"/>
        <v>227879.66700000002</v>
      </c>
      <c r="P33" s="99">
        <f t="shared" si="24"/>
        <v>136751.9508043486</v>
      </c>
      <c r="Q33" s="99">
        <f t="shared" si="24"/>
        <v>127700.38219565139</v>
      </c>
      <c r="R33" s="99">
        <f t="shared" si="24"/>
        <v>264452.33299999998</v>
      </c>
      <c r="U33" s="67" t="s">
        <v>115</v>
      </c>
      <c r="V33" s="67" t="s">
        <v>116</v>
      </c>
      <c r="W33" s="67" t="s">
        <v>114</v>
      </c>
      <c r="Y33" s="99">
        <f t="shared" ref="Y33:AA33" si="25">Y34+Y35</f>
        <v>208889.69475000002</v>
      </c>
      <c r="Z33" s="99">
        <f t="shared" si="25"/>
        <v>22037.694416666665</v>
      </c>
      <c r="AA33" s="99">
        <f t="shared" si="25"/>
        <v>230927.38916666669</v>
      </c>
    </row>
    <row r="34" spans="1:27" s="56" customFormat="1" ht="15" x14ac:dyDescent="0.2">
      <c r="A34" s="60"/>
      <c r="B34" s="63" t="s">
        <v>80</v>
      </c>
      <c r="C34" s="55" t="s">
        <v>21</v>
      </c>
      <c r="D34" s="62">
        <f>D21</f>
        <v>112051.201</v>
      </c>
      <c r="E34" s="62">
        <f>E21</f>
        <v>112051.201</v>
      </c>
      <c r="F34" s="62">
        <f>D34+E34</f>
        <v>224102.402</v>
      </c>
      <c r="G34" s="62">
        <f>G21</f>
        <v>112051.201</v>
      </c>
      <c r="H34" s="62">
        <f>H21</f>
        <v>112051.201</v>
      </c>
      <c r="I34" s="62">
        <f>G34+H34</f>
        <v>224102.402</v>
      </c>
      <c r="J34" s="62">
        <v>113860.6</v>
      </c>
      <c r="K34" s="62">
        <v>110241.8</v>
      </c>
      <c r="L34" s="62">
        <f>J34+K34</f>
        <v>224102.40000000002</v>
      </c>
      <c r="M34" s="100">
        <v>115779.731</v>
      </c>
      <c r="N34" s="100">
        <v>112099.936</v>
      </c>
      <c r="O34" s="100">
        <f>M34+N34</f>
        <v>227879.66700000002</v>
      </c>
      <c r="P34" s="100">
        <v>136751.9508043486</v>
      </c>
      <c r="Q34" s="100">
        <v>127700.38219565139</v>
      </c>
      <c r="R34" s="100">
        <f>P34+Q34</f>
        <v>264452.33299999998</v>
      </c>
      <c r="U34" s="56">
        <v>146337</v>
      </c>
      <c r="V34" s="56">
        <v>136651</v>
      </c>
      <c r="W34" s="56">
        <f>U34+V34</f>
        <v>282988</v>
      </c>
      <c r="Y34" s="100">
        <v>208889.69475000002</v>
      </c>
      <c r="Z34" s="100">
        <v>22037.694416666665</v>
      </c>
      <c r="AA34" s="100">
        <f>Y34+Z34</f>
        <v>230927.38916666669</v>
      </c>
    </row>
    <row r="35" spans="1:27" s="56" customFormat="1" ht="15" x14ac:dyDescent="0.2">
      <c r="A35" s="60"/>
      <c r="B35" s="63" t="s">
        <v>89</v>
      </c>
      <c r="C35" s="55" t="s">
        <v>21</v>
      </c>
      <c r="D35" s="62"/>
      <c r="E35" s="62"/>
      <c r="F35" s="62">
        <f>D35+E35</f>
        <v>0</v>
      </c>
      <c r="G35" s="62"/>
      <c r="H35" s="62"/>
      <c r="I35" s="62">
        <f>G35+H35</f>
        <v>0</v>
      </c>
      <c r="J35" s="62"/>
      <c r="K35" s="62"/>
      <c r="L35" s="62">
        <f>J35+K35</f>
        <v>0</v>
      </c>
      <c r="M35" s="62"/>
      <c r="N35" s="62"/>
      <c r="O35" s="62">
        <f>M35+N35</f>
        <v>0</v>
      </c>
      <c r="P35" s="62"/>
      <c r="Q35" s="62"/>
      <c r="R35" s="62">
        <f>P35+Q35</f>
        <v>0</v>
      </c>
      <c r="Y35" s="62"/>
      <c r="Z35" s="62"/>
      <c r="AA35" s="62">
        <f>Y35+Z35</f>
        <v>0</v>
      </c>
    </row>
    <row r="36" spans="1:27" s="56" customFormat="1" ht="18.75" customHeight="1" x14ac:dyDescent="0.2">
      <c r="A36" s="57" t="s">
        <v>94</v>
      </c>
      <c r="B36" s="58" t="s">
        <v>95</v>
      </c>
      <c r="C36" s="55" t="s">
        <v>21</v>
      </c>
      <c r="D36" s="94">
        <f>D37+D38</f>
        <v>0</v>
      </c>
      <c r="E36" s="94">
        <f>E37+E38</f>
        <v>0</v>
      </c>
      <c r="F36" s="94">
        <f>F37+F38</f>
        <v>0</v>
      </c>
      <c r="G36" s="94">
        <f t="shared" ref="G36:N36" si="26">G37+G38</f>
        <v>0</v>
      </c>
      <c r="H36" s="94">
        <f t="shared" si="26"/>
        <v>0</v>
      </c>
      <c r="I36" s="94">
        <f t="shared" si="26"/>
        <v>0</v>
      </c>
      <c r="J36" s="94">
        <f t="shared" si="26"/>
        <v>0</v>
      </c>
      <c r="K36" s="94">
        <f t="shared" si="26"/>
        <v>0</v>
      </c>
      <c r="L36" s="94">
        <f t="shared" si="26"/>
        <v>0</v>
      </c>
      <c r="M36" s="94">
        <f t="shared" si="26"/>
        <v>0</v>
      </c>
      <c r="N36" s="94">
        <f t="shared" si="26"/>
        <v>0</v>
      </c>
      <c r="O36" s="94">
        <f>O37+O38</f>
        <v>0</v>
      </c>
      <c r="P36" s="94">
        <f>P37+P38</f>
        <v>0</v>
      </c>
      <c r="Q36" s="94">
        <f>Q37+Q38</f>
        <v>0</v>
      </c>
      <c r="R36" s="94">
        <f>R37+R38</f>
        <v>0</v>
      </c>
      <c r="Y36" s="94">
        <f>Y37+Y38</f>
        <v>0</v>
      </c>
      <c r="Z36" s="94">
        <f>Z37+Z38</f>
        <v>0</v>
      </c>
      <c r="AA36" s="94">
        <f>AA37+AA38</f>
        <v>0</v>
      </c>
    </row>
    <row r="37" spans="1:27" s="56" customFormat="1" ht="30" x14ac:dyDescent="0.2">
      <c r="A37" s="60" t="s">
        <v>96</v>
      </c>
      <c r="B37" s="61" t="s">
        <v>97</v>
      </c>
      <c r="C37" s="55" t="s">
        <v>21</v>
      </c>
      <c r="D37" s="70"/>
      <c r="E37" s="70"/>
      <c r="F37" s="70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W37" s="56" t="s">
        <v>117</v>
      </c>
      <c r="Y37" s="95"/>
      <c r="Z37" s="95"/>
      <c r="AA37" s="95"/>
    </row>
    <row r="38" spans="1:27" s="56" customFormat="1" ht="30" x14ac:dyDescent="0.2">
      <c r="A38" s="60" t="s">
        <v>98</v>
      </c>
      <c r="B38" s="61" t="s">
        <v>99</v>
      </c>
      <c r="C38" s="55" t="s">
        <v>21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U38" s="56">
        <f>U34*W38/W34</f>
        <v>136751.9508043486</v>
      </c>
      <c r="V38" s="56">
        <f>W38-U38</f>
        <v>127700.38219565139</v>
      </c>
      <c r="W38" s="56">
        <v>264452.33299999998</v>
      </c>
      <c r="Y38" s="70"/>
      <c r="Z38" s="70"/>
      <c r="AA38" s="70"/>
    </row>
    <row r="39" spans="1:27" s="56" customFormat="1" ht="42.75" x14ac:dyDescent="0.2">
      <c r="A39" s="57" t="s">
        <v>100</v>
      </c>
      <c r="B39" s="58" t="s">
        <v>101</v>
      </c>
      <c r="C39" s="55" t="s">
        <v>21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Y39" s="70"/>
      <c r="Z39" s="70"/>
      <c r="AA39" s="70"/>
    </row>
    <row r="40" spans="1:27" s="56" customFormat="1" ht="15" x14ac:dyDescent="0.2">
      <c r="A40" s="57" t="s">
        <v>102</v>
      </c>
      <c r="B40" s="58" t="s">
        <v>103</v>
      </c>
      <c r="C40" s="55" t="s">
        <v>1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Y40" s="70"/>
      <c r="Z40" s="70"/>
      <c r="AA40" s="70"/>
    </row>
    <row r="43" spans="1:27" x14ac:dyDescent="0.2">
      <c r="D43" s="72"/>
      <c r="E43" s="72"/>
      <c r="F43" s="72"/>
      <c r="G43" s="73"/>
    </row>
    <row r="44" spans="1:27" x14ac:dyDescent="0.2">
      <c r="D44" s="72"/>
      <c r="E44" s="72"/>
      <c r="F44" s="72"/>
      <c r="G44" s="73"/>
      <c r="M44" s="96"/>
      <c r="N44" s="96"/>
      <c r="O44" s="96"/>
    </row>
    <row r="45" spans="1:27" x14ac:dyDescent="0.2">
      <c r="D45" s="73"/>
      <c r="E45" s="73"/>
      <c r="F45" s="73"/>
      <c r="G45" s="73"/>
    </row>
    <row r="46" spans="1:27" x14ac:dyDescent="0.2">
      <c r="D46" s="73"/>
      <c r="E46" s="73"/>
      <c r="F46" s="72"/>
      <c r="G46" s="73"/>
    </row>
  </sheetData>
  <mergeCells count="12">
    <mergeCell ref="Y4:AA4"/>
    <mergeCell ref="A1:L1"/>
    <mergeCell ref="D2:R2"/>
    <mergeCell ref="D3:R3"/>
    <mergeCell ref="G4:I4"/>
    <mergeCell ref="J4:L4"/>
    <mergeCell ref="M4:O4"/>
    <mergeCell ref="P4:R4"/>
    <mergeCell ref="A2:A5"/>
    <mergeCell ref="B2:B5"/>
    <mergeCell ref="C2:C5"/>
    <mergeCell ref="D4:F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4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topLeftCell="A34" workbookViewId="0">
      <selection activeCell="D60" sqref="D60:H61"/>
    </sheetView>
  </sheetViews>
  <sheetFormatPr defaultColWidth="9.140625" defaultRowHeight="12.75" x14ac:dyDescent="0.2"/>
  <cols>
    <col min="1" max="1" width="4.5703125" customWidth="1"/>
    <col min="2" max="2" width="56.5703125" customWidth="1"/>
    <col min="3" max="3" width="15.140625" customWidth="1"/>
    <col min="4" max="4" width="15.85546875" customWidth="1"/>
    <col min="5" max="8" width="12" customWidth="1"/>
    <col min="11" max="15" width="0" hidden="1" customWidth="1"/>
  </cols>
  <sheetData>
    <row r="1" spans="1:8" ht="51" customHeight="1" x14ac:dyDescent="0.2">
      <c r="A1" s="130" t="s">
        <v>105</v>
      </c>
      <c r="B1" s="130"/>
      <c r="C1" s="130"/>
      <c r="D1" s="130"/>
      <c r="E1" s="130"/>
      <c r="F1" s="130"/>
      <c r="G1" s="130"/>
      <c r="H1" s="130"/>
    </row>
    <row r="2" spans="1:8" ht="13.5" customHeight="1" x14ac:dyDescent="0.2">
      <c r="A2" s="131"/>
      <c r="B2" s="131"/>
      <c r="C2" s="131"/>
      <c r="D2" s="131"/>
    </row>
    <row r="3" spans="1:8" ht="13.15" customHeight="1" x14ac:dyDescent="0.2">
      <c r="A3" s="132" t="s">
        <v>106</v>
      </c>
      <c r="B3" s="132"/>
      <c r="C3" s="132"/>
      <c r="D3" s="132"/>
      <c r="E3" s="132"/>
      <c r="F3" s="132"/>
      <c r="G3" s="132"/>
      <c r="H3" s="132"/>
    </row>
    <row r="4" spans="1:8" ht="13.15" customHeight="1" x14ac:dyDescent="0.2">
      <c r="A4" s="133" t="s">
        <v>107</v>
      </c>
      <c r="B4" s="136" t="s">
        <v>91</v>
      </c>
      <c r="C4" s="137"/>
      <c r="D4" s="137"/>
      <c r="E4" s="137"/>
      <c r="F4" s="137"/>
      <c r="G4" s="137"/>
      <c r="H4" s="138"/>
    </row>
    <row r="5" spans="1:8" ht="13.15" customHeight="1" x14ac:dyDescent="0.2">
      <c r="A5" s="134"/>
      <c r="B5" s="139" t="s">
        <v>22</v>
      </c>
      <c r="C5" s="139" t="s">
        <v>108</v>
      </c>
      <c r="D5" s="141" t="s">
        <v>23</v>
      </c>
      <c r="E5" s="142"/>
      <c r="F5" s="142"/>
      <c r="G5" s="142"/>
      <c r="H5" s="143"/>
    </row>
    <row r="6" spans="1:8" ht="60" customHeight="1" x14ac:dyDescent="0.2">
      <c r="A6" s="135"/>
      <c r="B6" s="140"/>
      <c r="C6" s="139"/>
      <c r="D6" s="144"/>
      <c r="E6" s="145"/>
      <c r="F6" s="145"/>
      <c r="G6" s="145"/>
      <c r="H6" s="146"/>
    </row>
    <row r="7" spans="1:8" s="75" customFormat="1" x14ac:dyDescent="0.2">
      <c r="A7" s="74">
        <v>1</v>
      </c>
      <c r="B7" s="74">
        <f>A7+1</f>
        <v>2</v>
      </c>
      <c r="C7" s="74">
        <f>B7+1</f>
        <v>3</v>
      </c>
      <c r="D7" s="150">
        <f>C7+1</f>
        <v>4</v>
      </c>
      <c r="E7" s="151"/>
      <c r="F7" s="151"/>
      <c r="G7" s="151"/>
      <c r="H7" s="152"/>
    </row>
    <row r="8" spans="1:8" x14ac:dyDescent="0.2">
      <c r="A8" s="147" t="s">
        <v>9</v>
      </c>
      <c r="B8" s="148"/>
      <c r="C8" s="148"/>
      <c r="D8" s="148"/>
      <c r="E8" s="148"/>
      <c r="F8" s="148"/>
      <c r="G8" s="148"/>
      <c r="H8" s="149"/>
    </row>
    <row r="9" spans="1:8" ht="18.75" customHeight="1" x14ac:dyDescent="0.2">
      <c r="A9" s="76" t="s">
        <v>14</v>
      </c>
      <c r="B9" s="77" t="s">
        <v>118</v>
      </c>
      <c r="C9" s="78"/>
      <c r="D9" s="153"/>
      <c r="E9" s="154"/>
      <c r="F9" s="154"/>
      <c r="G9" s="154"/>
      <c r="H9" s="155"/>
    </row>
    <row r="10" spans="1:8" x14ac:dyDescent="0.2">
      <c r="A10" s="79" t="s">
        <v>3</v>
      </c>
      <c r="B10" s="80"/>
      <c r="C10" s="51"/>
      <c r="D10" s="153"/>
      <c r="E10" s="154"/>
      <c r="F10" s="154"/>
      <c r="G10" s="154"/>
      <c r="H10" s="155"/>
    </row>
    <row r="11" spans="1:8" x14ac:dyDescent="0.2">
      <c r="A11" s="79" t="s">
        <v>4</v>
      </c>
      <c r="B11" s="80"/>
      <c r="C11" s="51"/>
      <c r="D11" s="153"/>
      <c r="E11" s="154"/>
      <c r="F11" s="154"/>
      <c r="G11" s="154"/>
      <c r="H11" s="155"/>
    </row>
    <row r="12" spans="1:8" x14ac:dyDescent="0.2">
      <c r="A12" s="81" t="s">
        <v>109</v>
      </c>
      <c r="B12" s="80"/>
      <c r="C12" s="51"/>
      <c r="D12" s="153"/>
      <c r="E12" s="154"/>
      <c r="F12" s="154"/>
      <c r="G12" s="154"/>
      <c r="H12" s="155"/>
    </row>
    <row r="13" spans="1:8" ht="15.75" customHeight="1" x14ac:dyDescent="0.2">
      <c r="A13" s="81" t="s">
        <v>15</v>
      </c>
      <c r="B13" s="82" t="s">
        <v>110</v>
      </c>
      <c r="C13" s="51"/>
      <c r="D13" s="153"/>
      <c r="E13" s="154"/>
      <c r="F13" s="154"/>
      <c r="G13" s="154"/>
      <c r="H13" s="155"/>
    </row>
    <row r="14" spans="1:8" x14ac:dyDescent="0.2">
      <c r="A14" s="79" t="s">
        <v>37</v>
      </c>
      <c r="B14" s="80"/>
      <c r="C14" s="51"/>
      <c r="D14" s="153"/>
      <c r="E14" s="154"/>
      <c r="F14" s="154"/>
      <c r="G14" s="154"/>
      <c r="H14" s="155"/>
    </row>
    <row r="15" spans="1:8" x14ac:dyDescent="0.2">
      <c r="A15" s="79" t="s">
        <v>39</v>
      </c>
      <c r="B15" s="80"/>
      <c r="C15" s="51"/>
      <c r="D15" s="153"/>
      <c r="E15" s="154"/>
      <c r="F15" s="154"/>
      <c r="G15" s="154"/>
      <c r="H15" s="155"/>
    </row>
    <row r="16" spans="1:8" x14ac:dyDescent="0.2">
      <c r="A16" s="83" t="s">
        <v>109</v>
      </c>
      <c r="B16" s="80"/>
      <c r="C16" s="51"/>
      <c r="D16" s="153"/>
      <c r="E16" s="154"/>
      <c r="F16" s="154"/>
      <c r="G16" s="154"/>
      <c r="H16" s="155"/>
    </row>
    <row r="17" spans="1:8" x14ac:dyDescent="0.2">
      <c r="A17" s="83" t="s">
        <v>24</v>
      </c>
      <c r="B17" s="84"/>
      <c r="C17" s="51"/>
      <c r="D17" s="156"/>
      <c r="E17" s="157"/>
      <c r="F17" s="157"/>
      <c r="G17" s="157"/>
      <c r="H17" s="158"/>
    </row>
    <row r="18" spans="1:8" x14ac:dyDescent="0.2">
      <c r="A18" s="147" t="s">
        <v>10</v>
      </c>
      <c r="B18" s="148"/>
      <c r="C18" s="148"/>
      <c r="D18" s="148"/>
      <c r="E18" s="148"/>
      <c r="F18" s="148"/>
      <c r="G18" s="148"/>
      <c r="H18" s="149"/>
    </row>
    <row r="19" spans="1:8" ht="13.5" customHeight="1" x14ac:dyDescent="0.2">
      <c r="A19" s="76" t="s">
        <v>14</v>
      </c>
      <c r="B19" s="77" t="s">
        <v>118</v>
      </c>
      <c r="C19" s="78"/>
      <c r="D19" s="156"/>
      <c r="E19" s="157"/>
      <c r="F19" s="157"/>
      <c r="G19" s="157"/>
      <c r="H19" s="158"/>
    </row>
    <row r="20" spans="1:8" x14ac:dyDescent="0.2">
      <c r="A20" s="79" t="s">
        <v>3</v>
      </c>
      <c r="B20" s="80"/>
      <c r="C20" s="51"/>
      <c r="D20" s="156"/>
      <c r="E20" s="157"/>
      <c r="F20" s="157"/>
      <c r="G20" s="157"/>
      <c r="H20" s="158"/>
    </row>
    <row r="21" spans="1:8" x14ac:dyDescent="0.2">
      <c r="A21" s="79" t="s">
        <v>4</v>
      </c>
      <c r="B21" s="80"/>
      <c r="C21" s="51"/>
      <c r="D21" s="156"/>
      <c r="E21" s="157"/>
      <c r="F21" s="157"/>
      <c r="G21" s="157"/>
      <c r="H21" s="158"/>
    </row>
    <row r="22" spans="1:8" x14ac:dyDescent="0.2">
      <c r="A22" s="81" t="s">
        <v>109</v>
      </c>
      <c r="B22" s="80"/>
      <c r="C22" s="51"/>
      <c r="D22" s="156"/>
      <c r="E22" s="157"/>
      <c r="F22" s="157"/>
      <c r="G22" s="157"/>
      <c r="H22" s="158"/>
    </row>
    <row r="23" spans="1:8" ht="15.75" customHeight="1" x14ac:dyDescent="0.2">
      <c r="A23" s="81" t="s">
        <v>15</v>
      </c>
      <c r="B23" s="82" t="s">
        <v>110</v>
      </c>
      <c r="C23" s="51"/>
      <c r="D23" s="156"/>
      <c r="E23" s="157"/>
      <c r="F23" s="157"/>
      <c r="G23" s="157"/>
      <c r="H23" s="158"/>
    </row>
    <row r="24" spans="1:8" x14ac:dyDescent="0.2">
      <c r="A24" s="79" t="s">
        <v>37</v>
      </c>
      <c r="B24" s="80"/>
      <c r="C24" s="51"/>
      <c r="D24" s="156"/>
      <c r="E24" s="157"/>
      <c r="F24" s="157"/>
      <c r="G24" s="157"/>
      <c r="H24" s="158"/>
    </row>
    <row r="25" spans="1:8" x14ac:dyDescent="0.2">
      <c r="A25" s="79" t="s">
        <v>39</v>
      </c>
      <c r="B25" s="80"/>
      <c r="C25" s="51"/>
      <c r="D25" s="156"/>
      <c r="E25" s="157"/>
      <c r="F25" s="157"/>
      <c r="G25" s="157"/>
      <c r="H25" s="158"/>
    </row>
    <row r="26" spans="1:8" x14ac:dyDescent="0.2">
      <c r="A26" s="83" t="s">
        <v>109</v>
      </c>
      <c r="B26" s="80"/>
      <c r="C26" s="51"/>
      <c r="D26" s="156"/>
      <c r="E26" s="157"/>
      <c r="F26" s="157"/>
      <c r="G26" s="157"/>
      <c r="H26" s="158"/>
    </row>
    <row r="27" spans="1:8" x14ac:dyDescent="0.2">
      <c r="A27" s="83" t="s">
        <v>24</v>
      </c>
      <c r="B27" s="84"/>
      <c r="C27" s="51"/>
      <c r="D27" s="156"/>
      <c r="E27" s="157"/>
      <c r="F27" s="157"/>
      <c r="G27" s="157"/>
      <c r="H27" s="158"/>
    </row>
    <row r="28" spans="1:8" x14ac:dyDescent="0.2">
      <c r="A28" s="147" t="s">
        <v>11</v>
      </c>
      <c r="B28" s="148"/>
      <c r="C28" s="148"/>
      <c r="D28" s="148"/>
      <c r="E28" s="148"/>
      <c r="F28" s="148"/>
      <c r="G28" s="148"/>
      <c r="H28" s="149"/>
    </row>
    <row r="29" spans="1:8" ht="27.75" customHeight="1" x14ac:dyDescent="0.2">
      <c r="A29" s="81" t="s">
        <v>14</v>
      </c>
      <c r="B29" s="77" t="s">
        <v>118</v>
      </c>
      <c r="C29" s="51"/>
      <c r="D29" s="156"/>
      <c r="E29" s="157"/>
      <c r="F29" s="157"/>
      <c r="G29" s="157"/>
      <c r="H29" s="158"/>
    </row>
    <row r="30" spans="1:8" x14ac:dyDescent="0.2">
      <c r="A30" s="79" t="s">
        <v>3</v>
      </c>
      <c r="B30" s="80"/>
      <c r="C30" s="51"/>
      <c r="D30" s="156"/>
      <c r="E30" s="157"/>
      <c r="F30" s="157"/>
      <c r="G30" s="157"/>
      <c r="H30" s="158"/>
    </row>
    <row r="31" spans="1:8" x14ac:dyDescent="0.2">
      <c r="A31" s="79" t="s">
        <v>4</v>
      </c>
      <c r="B31" s="80"/>
      <c r="C31" s="51"/>
      <c r="D31" s="156"/>
      <c r="E31" s="157"/>
      <c r="F31" s="157"/>
      <c r="G31" s="157"/>
      <c r="H31" s="158"/>
    </row>
    <row r="32" spans="1:8" x14ac:dyDescent="0.2">
      <c r="A32" s="81" t="s">
        <v>109</v>
      </c>
      <c r="B32" s="80"/>
      <c r="C32" s="51"/>
      <c r="D32" s="156"/>
      <c r="E32" s="157"/>
      <c r="F32" s="157"/>
      <c r="G32" s="157"/>
      <c r="H32" s="158"/>
    </row>
    <row r="33" spans="1:8" ht="15.75" customHeight="1" x14ac:dyDescent="0.2">
      <c r="A33" s="81" t="s">
        <v>15</v>
      </c>
      <c r="B33" s="82" t="s">
        <v>110</v>
      </c>
      <c r="C33" s="51"/>
      <c r="D33" s="156"/>
      <c r="E33" s="157"/>
      <c r="F33" s="157"/>
      <c r="G33" s="157"/>
      <c r="H33" s="158"/>
    </row>
    <row r="34" spans="1:8" x14ac:dyDescent="0.2">
      <c r="A34" s="79" t="s">
        <v>37</v>
      </c>
      <c r="B34" s="80"/>
      <c r="C34" s="51"/>
      <c r="D34" s="156"/>
      <c r="E34" s="157"/>
      <c r="F34" s="157"/>
      <c r="G34" s="157"/>
      <c r="H34" s="158"/>
    </row>
    <row r="35" spans="1:8" x14ac:dyDescent="0.2">
      <c r="A35" s="79" t="s">
        <v>39</v>
      </c>
      <c r="B35" s="80"/>
      <c r="C35" s="51"/>
      <c r="D35" s="156"/>
      <c r="E35" s="157"/>
      <c r="F35" s="157"/>
      <c r="G35" s="157"/>
      <c r="H35" s="158"/>
    </row>
    <row r="36" spans="1:8" x14ac:dyDescent="0.2">
      <c r="A36" s="83" t="s">
        <v>109</v>
      </c>
      <c r="B36" s="80"/>
      <c r="C36" s="51"/>
      <c r="D36" s="156"/>
      <c r="E36" s="157"/>
      <c r="F36" s="157"/>
      <c r="G36" s="157"/>
      <c r="H36" s="158"/>
    </row>
    <row r="37" spans="1:8" x14ac:dyDescent="0.2">
      <c r="A37" s="83" t="s">
        <v>24</v>
      </c>
      <c r="B37" s="84"/>
      <c r="C37" s="51"/>
      <c r="D37" s="156"/>
      <c r="E37" s="157"/>
      <c r="F37" s="157"/>
      <c r="G37" s="157"/>
      <c r="H37" s="158"/>
    </row>
    <row r="38" spans="1:8" x14ac:dyDescent="0.2">
      <c r="A38" s="147" t="s">
        <v>12</v>
      </c>
      <c r="B38" s="148"/>
      <c r="C38" s="148"/>
      <c r="D38" s="148"/>
      <c r="E38" s="148"/>
      <c r="F38" s="148"/>
      <c r="G38" s="148"/>
      <c r="H38" s="149"/>
    </row>
    <row r="39" spans="1:8" x14ac:dyDescent="0.2">
      <c r="A39" s="81" t="s">
        <v>14</v>
      </c>
      <c r="B39" s="77" t="s">
        <v>118</v>
      </c>
      <c r="C39" s="51"/>
      <c r="D39" s="156"/>
      <c r="E39" s="157"/>
      <c r="F39" s="157"/>
      <c r="G39" s="157"/>
      <c r="H39" s="158"/>
    </row>
    <row r="40" spans="1:8" x14ac:dyDescent="0.2">
      <c r="A40" s="79" t="s">
        <v>3</v>
      </c>
      <c r="B40" s="80"/>
      <c r="C40" s="51"/>
      <c r="D40" s="156"/>
      <c r="E40" s="157"/>
      <c r="F40" s="157"/>
      <c r="G40" s="157"/>
      <c r="H40" s="158"/>
    </row>
    <row r="41" spans="1:8" x14ac:dyDescent="0.2">
      <c r="A41" s="79" t="s">
        <v>4</v>
      </c>
      <c r="B41" s="80"/>
      <c r="C41" s="51"/>
      <c r="D41" s="156"/>
      <c r="E41" s="157"/>
      <c r="F41" s="157"/>
      <c r="G41" s="157"/>
      <c r="H41" s="158"/>
    </row>
    <row r="42" spans="1:8" x14ac:dyDescent="0.2">
      <c r="A42" s="81" t="s">
        <v>109</v>
      </c>
      <c r="B42" s="80"/>
      <c r="C42" s="51"/>
      <c r="D42" s="156"/>
      <c r="E42" s="157"/>
      <c r="F42" s="157"/>
      <c r="G42" s="157"/>
      <c r="H42" s="158"/>
    </row>
    <row r="43" spans="1:8" x14ac:dyDescent="0.2">
      <c r="A43" s="81" t="s">
        <v>15</v>
      </c>
      <c r="B43" s="82" t="s">
        <v>110</v>
      </c>
      <c r="C43" s="51"/>
      <c r="D43" s="156"/>
      <c r="E43" s="157"/>
      <c r="F43" s="157"/>
      <c r="G43" s="157"/>
      <c r="H43" s="158"/>
    </row>
    <row r="44" spans="1:8" x14ac:dyDescent="0.2">
      <c r="A44" s="79" t="s">
        <v>37</v>
      </c>
      <c r="B44" s="80"/>
      <c r="C44" s="51"/>
      <c r="D44" s="156"/>
      <c r="E44" s="157"/>
      <c r="F44" s="157"/>
      <c r="G44" s="157"/>
      <c r="H44" s="158"/>
    </row>
    <row r="45" spans="1:8" x14ac:dyDescent="0.2">
      <c r="A45" s="79" t="s">
        <v>39</v>
      </c>
      <c r="B45" s="80"/>
      <c r="C45" s="51"/>
      <c r="D45" s="156"/>
      <c r="E45" s="157"/>
      <c r="F45" s="157"/>
      <c r="G45" s="157"/>
      <c r="H45" s="158"/>
    </row>
    <row r="46" spans="1:8" x14ac:dyDescent="0.2">
      <c r="A46" s="83" t="s">
        <v>109</v>
      </c>
      <c r="B46" s="80"/>
      <c r="C46" s="51"/>
      <c r="D46" s="156"/>
      <c r="E46" s="157"/>
      <c r="F46" s="157"/>
      <c r="G46" s="157"/>
      <c r="H46" s="158"/>
    </row>
    <row r="47" spans="1:8" x14ac:dyDescent="0.2">
      <c r="A47" s="83" t="s">
        <v>24</v>
      </c>
      <c r="B47" s="84"/>
      <c r="C47" s="51"/>
      <c r="D47" s="156"/>
      <c r="E47" s="157"/>
      <c r="F47" s="157"/>
      <c r="G47" s="157"/>
      <c r="H47" s="158"/>
    </row>
    <row r="48" spans="1:8" x14ac:dyDescent="0.2">
      <c r="A48" s="147" t="s">
        <v>13</v>
      </c>
      <c r="B48" s="148"/>
      <c r="C48" s="148"/>
      <c r="D48" s="148"/>
      <c r="E48" s="148"/>
      <c r="F48" s="148"/>
      <c r="G48" s="148"/>
      <c r="H48" s="149"/>
    </row>
    <row r="49" spans="1:14" x14ac:dyDescent="0.2">
      <c r="A49" s="81" t="s">
        <v>14</v>
      </c>
      <c r="B49" s="77" t="s">
        <v>118</v>
      </c>
      <c r="C49" s="51"/>
      <c r="D49" s="156"/>
      <c r="E49" s="157"/>
      <c r="F49" s="157"/>
      <c r="G49" s="157"/>
      <c r="H49" s="158"/>
    </row>
    <row r="50" spans="1:14" x14ac:dyDescent="0.2">
      <c r="A50" s="79" t="s">
        <v>3</v>
      </c>
      <c r="B50" s="80"/>
      <c r="C50" s="51"/>
      <c r="D50" s="156"/>
      <c r="E50" s="157"/>
      <c r="F50" s="157"/>
      <c r="G50" s="157"/>
      <c r="H50" s="158"/>
    </row>
    <row r="51" spans="1:14" x14ac:dyDescent="0.2">
      <c r="A51" s="79" t="s">
        <v>4</v>
      </c>
      <c r="B51" s="80"/>
      <c r="C51" s="51"/>
      <c r="D51" s="156"/>
      <c r="E51" s="157"/>
      <c r="F51" s="157"/>
      <c r="G51" s="157"/>
      <c r="H51" s="158"/>
    </row>
    <row r="52" spans="1:14" x14ac:dyDescent="0.2">
      <c r="A52" s="81" t="s">
        <v>109</v>
      </c>
      <c r="B52" s="80"/>
      <c r="C52" s="51"/>
      <c r="D52" s="156"/>
      <c r="E52" s="157"/>
      <c r="F52" s="157"/>
      <c r="G52" s="157"/>
      <c r="H52" s="158"/>
    </row>
    <row r="53" spans="1:14" x14ac:dyDescent="0.2">
      <c r="A53" s="81" t="s">
        <v>15</v>
      </c>
      <c r="B53" s="82" t="s">
        <v>110</v>
      </c>
      <c r="C53" s="51"/>
      <c r="D53" s="156"/>
      <c r="E53" s="157"/>
      <c r="F53" s="157"/>
      <c r="G53" s="157"/>
      <c r="H53" s="158"/>
    </row>
    <row r="54" spans="1:14" x14ac:dyDescent="0.2">
      <c r="A54" s="79" t="s">
        <v>37</v>
      </c>
      <c r="B54" s="80"/>
      <c r="C54" s="51"/>
      <c r="D54" s="156"/>
      <c r="E54" s="157"/>
      <c r="F54" s="157"/>
      <c r="G54" s="157"/>
      <c r="H54" s="158"/>
    </row>
    <row r="55" spans="1:14" x14ac:dyDescent="0.2">
      <c r="A55" s="79" t="s">
        <v>39</v>
      </c>
      <c r="B55" s="80"/>
      <c r="C55" s="51"/>
      <c r="D55" s="156"/>
      <c r="E55" s="157"/>
      <c r="F55" s="157"/>
      <c r="G55" s="157"/>
      <c r="H55" s="158"/>
    </row>
    <row r="56" spans="1:14" x14ac:dyDescent="0.2">
      <c r="A56" s="83" t="s">
        <v>109</v>
      </c>
      <c r="B56" s="80"/>
      <c r="C56" s="51"/>
      <c r="D56" s="156"/>
      <c r="E56" s="157"/>
      <c r="F56" s="157"/>
      <c r="G56" s="157"/>
      <c r="H56" s="158"/>
    </row>
    <row r="57" spans="1:14" x14ac:dyDescent="0.2">
      <c r="A57" s="83" t="s">
        <v>24</v>
      </c>
      <c r="B57" s="84"/>
      <c r="C57" s="51"/>
      <c r="D57" s="156"/>
      <c r="E57" s="157"/>
      <c r="F57" s="157"/>
      <c r="G57" s="157"/>
      <c r="H57" s="158"/>
    </row>
    <row r="58" spans="1:14" x14ac:dyDescent="0.2">
      <c r="N58" s="104"/>
    </row>
    <row r="59" spans="1:14" ht="19.5" customHeight="1" x14ac:dyDescent="0.2">
      <c r="A59" s="132" t="s">
        <v>111</v>
      </c>
      <c r="B59" s="132"/>
      <c r="C59" s="132"/>
      <c r="D59" s="132"/>
      <c r="E59" s="132"/>
      <c r="F59" s="132"/>
      <c r="G59" s="132"/>
      <c r="H59" s="132"/>
    </row>
    <row r="60" spans="1:14" ht="13.15" customHeight="1" x14ac:dyDescent="0.2">
      <c r="A60" s="139" t="s">
        <v>107</v>
      </c>
      <c r="B60" s="139" t="s">
        <v>22</v>
      </c>
      <c r="C60" s="139" t="s">
        <v>108</v>
      </c>
      <c r="D60" s="139" t="s">
        <v>23</v>
      </c>
      <c r="E60" s="139"/>
      <c r="F60" s="139"/>
      <c r="G60" s="139"/>
      <c r="H60" s="139"/>
    </row>
    <row r="61" spans="1:14" ht="64.5" customHeight="1" x14ac:dyDescent="0.2">
      <c r="A61" s="140"/>
      <c r="B61" s="140"/>
      <c r="C61" s="139"/>
      <c r="D61" s="139"/>
      <c r="E61" s="139"/>
      <c r="F61" s="139"/>
      <c r="G61" s="139"/>
      <c r="H61" s="139"/>
    </row>
    <row r="62" spans="1:14" s="75" customFormat="1" x14ac:dyDescent="0.2">
      <c r="A62" s="85">
        <v>1</v>
      </c>
      <c r="B62" s="85">
        <f>A62+1</f>
        <v>2</v>
      </c>
      <c r="C62" s="85">
        <f>B62+1</f>
        <v>3</v>
      </c>
      <c r="D62" s="159">
        <f>C62+1</f>
        <v>4</v>
      </c>
      <c r="E62" s="159"/>
      <c r="F62" s="159"/>
      <c r="G62" s="159"/>
      <c r="H62" s="159"/>
    </row>
    <row r="63" spans="1:14" x14ac:dyDescent="0.2">
      <c r="A63" s="81" t="s">
        <v>14</v>
      </c>
      <c r="B63" s="86" t="s">
        <v>119</v>
      </c>
      <c r="C63" s="85">
        <v>2023</v>
      </c>
      <c r="D63" s="160">
        <v>21</v>
      </c>
      <c r="E63" s="161"/>
      <c r="F63" s="161"/>
      <c r="G63" s="161"/>
      <c r="H63" s="162"/>
    </row>
    <row r="64" spans="1:14" x14ac:dyDescent="0.2">
      <c r="A64" s="81" t="s">
        <v>15</v>
      </c>
      <c r="B64" s="86" t="s">
        <v>120</v>
      </c>
      <c r="C64" s="103">
        <v>2023</v>
      </c>
      <c r="D64" s="160">
        <v>25</v>
      </c>
      <c r="E64" s="161"/>
      <c r="F64" s="161"/>
      <c r="G64" s="161"/>
      <c r="H64" s="162"/>
    </row>
    <row r="65" spans="1:15" x14ac:dyDescent="0.2">
      <c r="A65" s="83" t="s">
        <v>24</v>
      </c>
      <c r="B65" s="85"/>
      <c r="C65" s="87"/>
      <c r="D65" s="160">
        <f>D63+D64</f>
        <v>46</v>
      </c>
      <c r="E65" s="161"/>
      <c r="F65" s="161"/>
      <c r="G65" s="161"/>
      <c r="H65" s="162"/>
    </row>
    <row r="66" spans="1:15" ht="15" customHeight="1" x14ac:dyDescent="0.2">
      <c r="A66" s="88"/>
      <c r="B66" s="89"/>
      <c r="C66" s="90"/>
      <c r="D66" s="90"/>
    </row>
    <row r="67" spans="1:15" ht="15" customHeight="1" x14ac:dyDescent="0.25">
      <c r="A67" s="163" t="s">
        <v>25</v>
      </c>
      <c r="B67" s="163"/>
      <c r="C67" s="163"/>
      <c r="D67" s="163"/>
      <c r="E67" s="163"/>
      <c r="F67" s="163"/>
      <c r="G67" s="163"/>
      <c r="H67" s="163"/>
    </row>
    <row r="68" spans="1:15" ht="15" customHeight="1" x14ac:dyDescent="0.25">
      <c r="A68" s="164" t="s">
        <v>26</v>
      </c>
      <c r="B68" s="166" t="s">
        <v>29</v>
      </c>
      <c r="C68" s="166" t="s">
        <v>8</v>
      </c>
      <c r="D68" s="168" t="s">
        <v>27</v>
      </c>
      <c r="E68" s="169"/>
      <c r="F68" s="169"/>
      <c r="G68" s="169"/>
      <c r="H68" s="170"/>
      <c r="K68" s="1"/>
      <c r="L68" s="1" t="s">
        <v>124</v>
      </c>
      <c r="M68" s="1" t="s">
        <v>125</v>
      </c>
      <c r="N68" s="1" t="s">
        <v>123</v>
      </c>
      <c r="O68" s="1"/>
    </row>
    <row r="69" spans="1:15" ht="15" customHeight="1" x14ac:dyDescent="0.25">
      <c r="A69" s="165"/>
      <c r="B69" s="167"/>
      <c r="C69" s="167"/>
      <c r="D69" s="38" t="s">
        <v>9</v>
      </c>
      <c r="E69" s="38" t="s">
        <v>10</v>
      </c>
      <c r="F69" s="38" t="s">
        <v>11</v>
      </c>
      <c r="G69" s="38" t="s">
        <v>12</v>
      </c>
      <c r="H69" s="38" t="s">
        <v>13</v>
      </c>
      <c r="K69" s="1" t="s">
        <v>126</v>
      </c>
      <c r="L69" s="1">
        <v>384.6</v>
      </c>
      <c r="M69" s="105">
        <v>384.6</v>
      </c>
      <c r="N69" s="105">
        <v>384.59763146518617</v>
      </c>
      <c r="O69" s="1"/>
    </row>
    <row r="70" spans="1:15" ht="15" customHeight="1" x14ac:dyDescent="0.25">
      <c r="A70" s="38">
        <v>1</v>
      </c>
      <c r="B70" s="38">
        <v>2</v>
      </c>
      <c r="C70" s="38">
        <v>3</v>
      </c>
      <c r="D70" s="38">
        <v>4</v>
      </c>
      <c r="E70" s="38">
        <v>5</v>
      </c>
      <c r="F70" s="38">
        <v>6</v>
      </c>
      <c r="G70" s="91">
        <v>7</v>
      </c>
      <c r="H70" s="91">
        <v>8</v>
      </c>
      <c r="K70" s="1" t="s">
        <v>127</v>
      </c>
      <c r="L70" s="106">
        <v>113939.83350000001</v>
      </c>
      <c r="M70" s="106">
        <f>O70-L70-N70</f>
        <v>94949.861250000016</v>
      </c>
      <c r="N70" s="106">
        <f>'разд 2'!Z34</f>
        <v>22037.694416666665</v>
      </c>
      <c r="O70" s="106">
        <f>'разд 2'!AA34</f>
        <v>230927.38916666669</v>
      </c>
    </row>
    <row r="71" spans="1:15" ht="20.25" customHeight="1" x14ac:dyDescent="0.25">
      <c r="A71" s="3" t="s">
        <v>14</v>
      </c>
      <c r="B71" s="92" t="s">
        <v>112</v>
      </c>
      <c r="C71" s="4" t="s">
        <v>113</v>
      </c>
      <c r="D71" s="5">
        <v>75615.298233893031</v>
      </c>
      <c r="E71" s="5">
        <v>83683.860831741986</v>
      </c>
      <c r="F71" s="5">
        <v>86189.178962688937</v>
      </c>
      <c r="G71" s="5">
        <v>87641.978103187561</v>
      </c>
      <c r="H71" s="5">
        <v>101707.74090724268</v>
      </c>
      <c r="K71" s="1"/>
      <c r="L71" s="1"/>
      <c r="M71" s="1"/>
      <c r="N71" s="1"/>
      <c r="O71" s="106"/>
    </row>
    <row r="72" spans="1:15" ht="15" customHeight="1" x14ac:dyDescent="0.25">
      <c r="K72" s="1" t="s">
        <v>128</v>
      </c>
      <c r="L72" s="1">
        <f>L69*L70/1000</f>
        <v>43821.259964100005</v>
      </c>
      <c r="M72" s="1">
        <f t="shared" ref="M72:N72" si="0">M69*M70/1000</f>
        <v>36517.716636750003</v>
      </c>
      <c r="N72" s="1">
        <f t="shared" si="0"/>
        <v>8475.6450756035574</v>
      </c>
      <c r="O72" s="107">
        <f>L72+M72+N72</f>
        <v>88814.621676453564</v>
      </c>
    </row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</sheetData>
  <mergeCells count="73">
    <mergeCell ref="D62:H62"/>
    <mergeCell ref="D63:H63"/>
    <mergeCell ref="D65:H65"/>
    <mergeCell ref="A67:H67"/>
    <mergeCell ref="A68:A69"/>
    <mergeCell ref="B68:B69"/>
    <mergeCell ref="C68:C69"/>
    <mergeCell ref="D68:H68"/>
    <mergeCell ref="D64:H64"/>
    <mergeCell ref="D55:H55"/>
    <mergeCell ref="D56:H56"/>
    <mergeCell ref="D57:H57"/>
    <mergeCell ref="A59:H59"/>
    <mergeCell ref="A60:A61"/>
    <mergeCell ref="B60:B61"/>
    <mergeCell ref="C60:C61"/>
    <mergeCell ref="D60:H61"/>
    <mergeCell ref="D54:H54"/>
    <mergeCell ref="D43:H43"/>
    <mergeCell ref="D44:H44"/>
    <mergeCell ref="D45:H45"/>
    <mergeCell ref="D46:H46"/>
    <mergeCell ref="D47:H47"/>
    <mergeCell ref="A48:H48"/>
    <mergeCell ref="D49:H49"/>
    <mergeCell ref="D50:H50"/>
    <mergeCell ref="D51:H51"/>
    <mergeCell ref="D52:H52"/>
    <mergeCell ref="D53:H53"/>
    <mergeCell ref="D42:H42"/>
    <mergeCell ref="D31:H31"/>
    <mergeCell ref="D32:H32"/>
    <mergeCell ref="D33:H33"/>
    <mergeCell ref="D34:H34"/>
    <mergeCell ref="D35:H35"/>
    <mergeCell ref="D36:H36"/>
    <mergeCell ref="D37:H37"/>
    <mergeCell ref="A38:H38"/>
    <mergeCell ref="D39:H39"/>
    <mergeCell ref="D40:H40"/>
    <mergeCell ref="D41:H41"/>
    <mergeCell ref="D30:H30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A28:H28"/>
    <mergeCell ref="D29:H29"/>
    <mergeCell ref="A18:H18"/>
    <mergeCell ref="D7:H7"/>
    <mergeCell ref="A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A1:H1"/>
    <mergeCell ref="A2:D2"/>
    <mergeCell ref="A3:H3"/>
    <mergeCell ref="A4:A6"/>
    <mergeCell ref="B4:H4"/>
    <mergeCell ref="B5:B6"/>
    <mergeCell ref="C5:C6"/>
    <mergeCell ref="D5:H6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opLeftCell="A10" workbookViewId="0">
      <selection activeCell="H15" sqref="H15"/>
    </sheetView>
  </sheetViews>
  <sheetFormatPr defaultColWidth="9.140625" defaultRowHeight="15" x14ac:dyDescent="0.25"/>
  <cols>
    <col min="1" max="1" width="7" style="1" customWidth="1"/>
    <col min="2" max="2" width="42.5703125" style="1" customWidth="1"/>
    <col min="3" max="3" width="13" style="1" customWidth="1"/>
    <col min="4" max="7" width="12.42578125" style="1" customWidth="1"/>
    <col min="8" max="8" width="14.7109375" style="1" customWidth="1"/>
    <col min="9" max="16384" width="9.140625" style="1"/>
  </cols>
  <sheetData>
    <row r="1" spans="1:8" ht="38.25" customHeight="1" x14ac:dyDescent="0.25">
      <c r="A1" s="172" t="s">
        <v>28</v>
      </c>
      <c r="B1" s="172"/>
      <c r="C1" s="172"/>
      <c r="D1" s="172"/>
      <c r="E1" s="172"/>
      <c r="F1" s="172"/>
      <c r="G1" s="172"/>
      <c r="H1" s="172"/>
    </row>
    <row r="2" spans="1:8" ht="18.75" customHeight="1" x14ac:dyDescent="0.25">
      <c r="A2" s="173" t="s">
        <v>26</v>
      </c>
      <c r="B2" s="175" t="s">
        <v>29</v>
      </c>
      <c r="C2" s="175" t="s">
        <v>8</v>
      </c>
      <c r="D2" s="177" t="s">
        <v>30</v>
      </c>
      <c r="E2" s="177"/>
      <c r="F2" s="177"/>
      <c r="G2" s="177"/>
      <c r="H2" s="177"/>
    </row>
    <row r="3" spans="1:8" ht="17.25" customHeight="1" x14ac:dyDescent="0.25">
      <c r="A3" s="174"/>
      <c r="B3" s="176"/>
      <c r="C3" s="176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ht="17.25" customHeight="1" x14ac:dyDescent="0.25">
      <c r="A4" s="6">
        <v>1</v>
      </c>
      <c r="B4" s="7">
        <v>2</v>
      </c>
      <c r="C4" s="6">
        <v>3</v>
      </c>
      <c r="D4" s="6">
        <v>4</v>
      </c>
      <c r="E4" s="6">
        <v>5</v>
      </c>
      <c r="F4" s="6">
        <v>6</v>
      </c>
      <c r="G4" s="39">
        <v>7</v>
      </c>
      <c r="H4" s="39">
        <v>8</v>
      </c>
    </row>
    <row r="5" spans="1:8" ht="17.25" customHeight="1" x14ac:dyDescent="0.25">
      <c r="A5" s="8" t="s">
        <v>0</v>
      </c>
      <c r="B5" s="178" t="s">
        <v>31</v>
      </c>
      <c r="C5" s="178"/>
      <c r="D5" s="178"/>
      <c r="E5" s="178"/>
      <c r="F5" s="178"/>
      <c r="G5" s="178"/>
      <c r="H5" s="178"/>
    </row>
    <row r="6" spans="1:8" ht="125.25" customHeight="1" x14ac:dyDescent="0.25">
      <c r="A6" s="9">
        <v>1</v>
      </c>
      <c r="B6" s="10" t="s">
        <v>32</v>
      </c>
      <c r="C6" s="9" t="s">
        <v>1</v>
      </c>
      <c r="D6" s="9">
        <v>0</v>
      </c>
      <c r="E6" s="9">
        <v>0</v>
      </c>
      <c r="F6" s="11">
        <v>0</v>
      </c>
      <c r="G6" s="9">
        <v>0</v>
      </c>
      <c r="H6" s="9">
        <v>0</v>
      </c>
    </row>
    <row r="7" spans="1:8" ht="48" customHeight="1" x14ac:dyDescent="0.25">
      <c r="A7" s="12" t="s">
        <v>3</v>
      </c>
      <c r="B7" s="13" t="s">
        <v>33</v>
      </c>
      <c r="C7" s="14" t="s">
        <v>34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ht="18.75" customHeight="1" x14ac:dyDescent="0.25">
      <c r="A8" s="15" t="s">
        <v>4</v>
      </c>
      <c r="B8" s="16" t="s">
        <v>35</v>
      </c>
      <c r="C8" s="17" t="s">
        <v>34</v>
      </c>
      <c r="D8" s="17">
        <v>12</v>
      </c>
      <c r="E8" s="17">
        <v>12</v>
      </c>
      <c r="F8" s="18">
        <v>12</v>
      </c>
      <c r="G8" s="17">
        <v>12</v>
      </c>
      <c r="H8" s="17">
        <v>12</v>
      </c>
    </row>
    <row r="9" spans="1:8" ht="94.5" customHeight="1" x14ac:dyDescent="0.25">
      <c r="A9" s="19" t="s">
        <v>5</v>
      </c>
      <c r="B9" s="20" t="s">
        <v>36</v>
      </c>
      <c r="C9" s="21" t="s">
        <v>1</v>
      </c>
      <c r="D9" s="9">
        <v>0</v>
      </c>
      <c r="E9" s="9">
        <v>0</v>
      </c>
      <c r="F9" s="11">
        <v>0</v>
      </c>
      <c r="G9" s="9">
        <v>0</v>
      </c>
      <c r="H9" s="9">
        <v>0</v>
      </c>
    </row>
    <row r="10" spans="1:8" ht="82.5" customHeight="1" x14ac:dyDescent="0.25">
      <c r="A10" s="12" t="s">
        <v>37</v>
      </c>
      <c r="B10" s="13" t="s">
        <v>38</v>
      </c>
      <c r="C10" s="22" t="s">
        <v>34</v>
      </c>
      <c r="D10" s="23">
        <v>0</v>
      </c>
      <c r="E10" s="23">
        <v>0</v>
      </c>
      <c r="F10" s="14">
        <v>0</v>
      </c>
      <c r="G10" s="23">
        <v>0</v>
      </c>
      <c r="H10" s="23">
        <v>0</v>
      </c>
    </row>
    <row r="11" spans="1:8" ht="15.75" x14ac:dyDescent="0.25">
      <c r="A11" s="24" t="s">
        <v>39</v>
      </c>
      <c r="B11" s="25" t="s">
        <v>35</v>
      </c>
      <c r="C11" s="17" t="s">
        <v>34</v>
      </c>
      <c r="D11" s="17">
        <f>170-12</f>
        <v>158</v>
      </c>
      <c r="E11" s="17">
        <v>789</v>
      </c>
      <c r="F11" s="93">
        <v>200</v>
      </c>
      <c r="G11" s="17">
        <f>F11</f>
        <v>200</v>
      </c>
      <c r="H11" s="108">
        <f>G11</f>
        <v>200</v>
      </c>
    </row>
    <row r="12" spans="1:8" ht="17.25" customHeight="1" x14ac:dyDescent="0.25">
      <c r="A12" s="26" t="s">
        <v>2</v>
      </c>
      <c r="B12" s="171" t="s">
        <v>40</v>
      </c>
      <c r="C12" s="171"/>
      <c r="D12" s="171"/>
      <c r="E12" s="171"/>
      <c r="F12" s="171"/>
      <c r="G12" s="171"/>
      <c r="H12" s="171"/>
    </row>
    <row r="13" spans="1:8" ht="63.75" customHeight="1" x14ac:dyDescent="0.25">
      <c r="A13" s="27" t="s">
        <v>7</v>
      </c>
      <c r="B13" s="28" t="s">
        <v>41</v>
      </c>
      <c r="C13" s="29" t="s">
        <v>42</v>
      </c>
      <c r="D13" s="30">
        <f>D14/D15</f>
        <v>1.0495202118351596</v>
      </c>
      <c r="E13" s="30">
        <f>E14/E15</f>
        <v>1.0495202118351596</v>
      </c>
      <c r="F13" s="30">
        <f>F14/F15</f>
        <v>1.0495202118351596</v>
      </c>
      <c r="G13" s="30">
        <f t="shared" ref="G13:H13" si="0">G14/G15</f>
        <v>1.0495202118351594</v>
      </c>
      <c r="H13" s="30">
        <f t="shared" si="0"/>
        <v>1.0495202118351594</v>
      </c>
    </row>
    <row r="14" spans="1:8" ht="48.6" customHeight="1" x14ac:dyDescent="0.25">
      <c r="A14" s="31" t="s">
        <v>3</v>
      </c>
      <c r="B14" s="32" t="s">
        <v>43</v>
      </c>
      <c r="C14" s="33" t="s">
        <v>44</v>
      </c>
      <c r="D14" s="34">
        <v>240</v>
      </c>
      <c r="E14" s="34">
        <v>240</v>
      </c>
      <c r="F14" s="35">
        <v>240</v>
      </c>
      <c r="G14" s="101">
        <v>243.96436004280642</v>
      </c>
      <c r="H14" s="101">
        <v>282.26041430160194</v>
      </c>
    </row>
    <row r="15" spans="1:8" ht="45.75" customHeight="1" x14ac:dyDescent="0.25">
      <c r="A15" s="24" t="s">
        <v>4</v>
      </c>
      <c r="B15" s="16" t="s">
        <v>45</v>
      </c>
      <c r="C15" s="36" t="s">
        <v>46</v>
      </c>
      <c r="D15" s="37">
        <v>228.67591999999999</v>
      </c>
      <c r="E15" s="37">
        <v>228.67591999999999</v>
      </c>
      <c r="F15" s="37">
        <v>228.67591999999999</v>
      </c>
      <c r="G15" s="102">
        <v>232.45322700000003</v>
      </c>
      <c r="H15" s="102">
        <f>'разд 2'!R10/1000</f>
        <v>268.94233299999996</v>
      </c>
    </row>
  </sheetData>
  <mergeCells count="7">
    <mergeCell ref="B12:H12"/>
    <mergeCell ref="A1:H1"/>
    <mergeCell ref="A2:A3"/>
    <mergeCell ref="B2:B3"/>
    <mergeCell ref="C2:C3"/>
    <mergeCell ref="D2:H2"/>
    <mergeCell ref="B5:H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 1</vt:lpstr>
      <vt:lpstr>разд 2</vt:lpstr>
      <vt:lpstr>разд 3,4</vt:lpstr>
      <vt:lpstr>разд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2021-12-14T01:37:50Z</cp:lastPrinted>
  <dcterms:created xsi:type="dcterms:W3CDTF">1996-10-08T23:32:33Z</dcterms:created>
  <dcterms:modified xsi:type="dcterms:W3CDTF">2023-02-01T00:05:45Z</dcterms:modified>
</cp:coreProperties>
</file>