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ЭтаКнига" defaultThemeVersion="124226"/>
  <bookViews>
    <workbookView xWindow="495" yWindow="105" windowWidth="12105" windowHeight="11385" activeTab="3"/>
  </bookViews>
  <sheets>
    <sheet name="раздел 1" sheetId="20" r:id="rId1"/>
    <sheet name="раздел 2" sheetId="24" r:id="rId2"/>
    <sheet name="раздел 3,4" sheetId="22" r:id="rId3"/>
    <sheet name="раздел 5" sheetId="23" r:id="rId4"/>
  </sheets>
  <externalReferences>
    <externalReference r:id="rId5"/>
    <externalReference r:id="rId6"/>
    <externalReference r:id="rId7"/>
  </externalReferences>
  <definedNames>
    <definedName name="_xlnm.Print_Area" localSheetId="1">'раздел 2'!$A$1:$R$35</definedName>
    <definedName name="_xlnm.Print_Area" localSheetId="3">'раздел 5'!$A$1:$H$20</definedName>
  </definedNames>
  <calcPr calcId="145621"/>
</workbook>
</file>

<file path=xl/calcChain.xml><?xml version="1.0" encoding="utf-8"?>
<calcChain xmlns="http://schemas.openxmlformats.org/spreadsheetml/2006/main">
  <c r="H12" i="23" l="1"/>
  <c r="H9" i="23"/>
  <c r="O38" i="24" l="1"/>
  <c r="D19" i="23" l="1"/>
  <c r="E19" i="23" l="1"/>
  <c r="G19" i="23" s="1"/>
  <c r="F19" i="23" l="1"/>
  <c r="F20" i="23"/>
  <c r="E20" i="23"/>
  <c r="H8" i="23" l="1"/>
  <c r="G8" i="23"/>
  <c r="F8" i="23"/>
  <c r="E8" i="23"/>
  <c r="H11" i="23"/>
  <c r="G11" i="23"/>
  <c r="F11" i="23"/>
  <c r="D20" i="23" l="1"/>
  <c r="D18" i="23" s="1"/>
  <c r="D16" i="23" l="1"/>
  <c r="H16" i="23" s="1"/>
  <c r="G16" i="23" l="1"/>
  <c r="E16" i="23"/>
  <c r="F16" i="23"/>
  <c r="H10" i="23" l="1"/>
  <c r="G10" i="23"/>
  <c r="F10" i="23"/>
  <c r="E10" i="23"/>
  <c r="H7" i="23"/>
  <c r="G7" i="23"/>
  <c r="F7" i="23"/>
  <c r="E7" i="23"/>
  <c r="D28" i="22"/>
  <c r="E28" i="22" s="1"/>
  <c r="F28" i="22" s="1"/>
  <c r="G28" i="22" s="1"/>
  <c r="H28" i="22" s="1"/>
  <c r="D6" i="24"/>
  <c r="E6" i="24" s="1"/>
  <c r="F6" i="24" s="1"/>
  <c r="G6" i="24" s="1"/>
  <c r="H6" i="24" s="1"/>
  <c r="I6" i="24" s="1"/>
  <c r="J6" i="24" s="1"/>
  <c r="K6" i="24" s="1"/>
  <c r="L6" i="24" s="1"/>
  <c r="M6" i="24" s="1"/>
  <c r="N6" i="24" s="1"/>
  <c r="O6" i="24" s="1"/>
  <c r="P6" i="24" s="1"/>
  <c r="Q6" i="24" s="1"/>
  <c r="R6" i="24" s="1"/>
  <c r="D10" i="23" l="1"/>
  <c r="D7" i="23"/>
  <c r="P36" i="24" l="1"/>
  <c r="F18" i="23" l="1"/>
  <c r="E18" i="23"/>
  <c r="G18" i="23"/>
  <c r="H18" i="23" s="1"/>
  <c r="H19" i="23" s="1"/>
  <c r="G20" i="23" l="1"/>
  <c r="M39" i="24" l="1"/>
  <c r="H20" i="23"/>
  <c r="N39" i="24" l="1"/>
  <c r="O39" i="24" s="1"/>
  <c r="T23" i="24" l="1"/>
</calcChain>
</file>

<file path=xl/sharedStrings.xml><?xml version="1.0" encoding="utf-8"?>
<sst xmlns="http://schemas.openxmlformats.org/spreadsheetml/2006/main" count="199" uniqueCount="114">
  <si>
    <t>1.</t>
  </si>
  <si>
    <t>2.</t>
  </si>
  <si>
    <t>ПРОИЗВОДСТВЕННАЯ ПРОГРАММА</t>
  </si>
  <si>
    <t>№           п/п</t>
  </si>
  <si>
    <t>Наименование мероприятий</t>
  </si>
  <si>
    <t>Срок реализации мероприятия, лет</t>
  </si>
  <si>
    <t>Финансовые потребности на реализацию мероприятия, тыс.руб.</t>
  </si>
  <si>
    <t>Итого:</t>
  </si>
  <si>
    <t>№              п/п</t>
  </si>
  <si>
    <t>Раздел 4. Объем финансовых потребностей, необходимых для реализации производственной программы</t>
  </si>
  <si>
    <t>Единица измерения</t>
  </si>
  <si>
    <t>Величина показателя</t>
  </si>
  <si>
    <t>тыс. руб.</t>
  </si>
  <si>
    <t>Наименование показателя</t>
  </si>
  <si>
    <t>Показатели качества воды</t>
  </si>
  <si>
    <t>1.1</t>
  </si>
  <si>
    <t>%</t>
  </si>
  <si>
    <t>1.2</t>
  </si>
  <si>
    <t>Показатели надежности и бесперебойности водоснабжения</t>
  </si>
  <si>
    <t>2.1</t>
  </si>
  <si>
    <t>ед./км</t>
  </si>
  <si>
    <t>Показатели эффективности использования ресурсов, в том числе уровень потерь воды</t>
  </si>
  <si>
    <t>кВт.ч/куб.м</t>
  </si>
  <si>
    <t>Раздел 5. Плановые показатели надежности, качества, энергетической эффективности объектов централизованной системы холодного водоснабжения</t>
  </si>
  <si>
    <t>доля проб питьевой воды, подаваемой с источников водоснабжения, водопроводных станций или иных объектов централизованной системы водоснабжения в распределительную сеть, не соответствующих установленным требованиям, в общем объеме проб, отобранных по результатам производственного контроля качества питьевой воды</t>
  </si>
  <si>
    <t>количество проб питьевой воды, отобранных по результатам производственного контроля, не соответствующих установленным требованиям</t>
  </si>
  <si>
    <t>общее количество отобранных проб</t>
  </si>
  <si>
    <t>ед.</t>
  </si>
  <si>
    <t>2</t>
  </si>
  <si>
    <t>2.2</t>
  </si>
  <si>
    <t>количество перерывов в подаче воды, зафиксированных в определенных договором холодного водоснабжения, единым договором водоснабжения и водоотведения или договором транспортировки холодной воды местах исполнения обязательств организации, осуществляющей холодное водоснабжение по подаче холодной воды, определенных в соответствии с указанными договорами, произошедших в результате аварий, повреждений и иных технологических нарушений на объектах централизованной системы холодного водоснабжения, принадлежащих организации, осуществляющей холодное водоснабжение и (или) водоотведение (без плановых ремонтов)</t>
  </si>
  <si>
    <t>протяженность водопроводной сети</t>
  </si>
  <si>
    <t>I</t>
  </si>
  <si>
    <t>II</t>
  </si>
  <si>
    <t>III</t>
  </si>
  <si>
    <t>Значение показателя</t>
  </si>
  <si>
    <t>тыс.куб.м</t>
  </si>
  <si>
    <t>3.2. План мероприятий, направленных на улучшение качества питьевой воды*</t>
  </si>
  <si>
    <t>* План мероприятий, направленных на улучшение качества питьевой воды, организацией не представлен</t>
  </si>
  <si>
    <t>3.3. План мероприятий по энергосбережению и повышению энергетической эффективности, в том числе по снижению потерь воды при транспортировке*</t>
  </si>
  <si>
    <t>* План мероприятий по энергосбережению и повышению энергетической эффективности организацией не представлен</t>
  </si>
  <si>
    <t>* План мероприятий по ремонту объектов централизованной системы холодного водоснабжения организацией не представлен</t>
  </si>
  <si>
    <t>тыс.кВт.ч</t>
  </si>
  <si>
    <t>показатель надежности и бесперебойности централизованной системы холодного водоснабжения</t>
  </si>
  <si>
    <t>куб.м</t>
  </si>
  <si>
    <t>3.</t>
  </si>
  <si>
    <t>4.</t>
  </si>
  <si>
    <t>5.</t>
  </si>
  <si>
    <t>6.</t>
  </si>
  <si>
    <r>
      <t xml:space="preserve">Раздел 3. Перечень плановых мероприятий по ремонту объектов централизованной системы </t>
    </r>
    <r>
      <rPr>
        <b/>
        <sz val="12"/>
        <rFont val="Times New Roman"/>
        <family val="1"/>
        <charset val="204"/>
      </rPr>
      <t>холодного водоснабжения, мероприятий, направленных на улучшение качества питьевой воды, мероприятий по энергосбережению и повышению энергетической эффективности, в том числе по снижению потерь воды при транспортировке</t>
    </r>
  </si>
  <si>
    <r>
      <t>3.1. План мероприятий по ремонту объектов централизованной систе</t>
    </r>
    <r>
      <rPr>
        <b/>
        <sz val="12"/>
        <rFont val="Times New Roman"/>
        <family val="1"/>
        <charset val="204"/>
      </rPr>
      <t>мы холодного водоснабжения*</t>
    </r>
  </si>
  <si>
    <t>Объем финансовых потребностей</t>
  </si>
  <si>
    <t>доля проб питьевой воды в распределительной водопроводной сети, не соответствующих установленным требованиям, в общем объеме проб, отобранных по результатам производственного контроля качества питьевой воды</t>
  </si>
  <si>
    <t>количество проб питьевой воды в распределительной водопроводной сети, отобранных по результатам производственного контроля качества питьевой воды, не соответствующих установленным требованиям</t>
  </si>
  <si>
    <t>км.</t>
  </si>
  <si>
    <t>участок с.Лаврентия</t>
  </si>
  <si>
    <t>Раздел 1.  Паспорт производственной программы</t>
  </si>
  <si>
    <t xml:space="preserve">Раздел 2. Баланс водоснабжения (питьевая вода (питьевое водоснабжение)) </t>
  </si>
  <si>
    <t>№
п/п</t>
  </si>
  <si>
    <t>Наименование</t>
  </si>
  <si>
    <t>Показатели производственной деятельности</t>
  </si>
  <si>
    <t>2020 год</t>
  </si>
  <si>
    <t>2021 год</t>
  </si>
  <si>
    <t>2022 год</t>
  </si>
  <si>
    <t>2023 год</t>
  </si>
  <si>
    <t>2024 год</t>
  </si>
  <si>
    <t>1 полугодие</t>
  </si>
  <si>
    <t>2 полугодие</t>
  </si>
  <si>
    <t>год</t>
  </si>
  <si>
    <t>Объем воды из источников водоснабжения:</t>
  </si>
  <si>
    <t xml:space="preserve">   из поверхностных источников</t>
  </si>
  <si>
    <t>из подземных источников</t>
  </si>
  <si>
    <t>Объем воды от других операторов (покупка воды)</t>
  </si>
  <si>
    <t>Потребление на собственные нужды</t>
  </si>
  <si>
    <t>Объем питьевой воды, поданной в сеть</t>
  </si>
  <si>
    <t>Потери воды</t>
  </si>
  <si>
    <t>5.1</t>
  </si>
  <si>
    <t xml:space="preserve">  потери воды из водопроводной сети</t>
  </si>
  <si>
    <t>5.2</t>
  </si>
  <si>
    <t xml:space="preserve">  неучтенные расходы воды</t>
  </si>
  <si>
    <t>Полезный отпуск питьевой воды, всего</t>
  </si>
  <si>
    <t>6.1.</t>
  </si>
  <si>
    <t>в т.ч. межцеховый оборот:</t>
  </si>
  <si>
    <t>6.1.1</t>
  </si>
  <si>
    <t xml:space="preserve">  для приготовления горячей воды</t>
  </si>
  <si>
    <t>6.1.2</t>
  </si>
  <si>
    <t xml:space="preserve">  для производства тепловой энергии</t>
  </si>
  <si>
    <t>6.1.3</t>
  </si>
  <si>
    <t xml:space="preserve">  на прочие производственные нужды</t>
  </si>
  <si>
    <t>7.</t>
  </si>
  <si>
    <t>Отпуск питьевой воды, всего</t>
  </si>
  <si>
    <t>проверка</t>
  </si>
  <si>
    <t>7.1.</t>
  </si>
  <si>
    <t>в т.ч. населению:</t>
  </si>
  <si>
    <t xml:space="preserve">  городскому</t>
  </si>
  <si>
    <t xml:space="preserve">          - по приборам учета</t>
  </si>
  <si>
    <t xml:space="preserve">          - по нормативам </t>
  </si>
  <si>
    <t>7.2.</t>
  </si>
  <si>
    <t xml:space="preserve"> сельскому</t>
  </si>
  <si>
    <t>7.3</t>
  </si>
  <si>
    <t>бюджетным потребителям:</t>
  </si>
  <si>
    <t xml:space="preserve">        - расчетными способами</t>
  </si>
  <si>
    <t>7.4</t>
  </si>
  <si>
    <t>прочим потребителям</t>
  </si>
  <si>
    <t xml:space="preserve">          - расчетными способами</t>
  </si>
  <si>
    <t>2022год</t>
  </si>
  <si>
    <t>удельный расход электрической энергии, потребляемой в технологическом процессе подготовки питьевой воды, на единицу объема воды, отпускаемой в сеть</t>
  </si>
  <si>
    <t>общее количество электрической энергии, потребляемой в технологическом процессе подготовки питьевой воды</t>
  </si>
  <si>
    <t>общий объем питьевой воды, в отношении которой осуществляется водоподготовка</t>
  </si>
  <si>
    <t>Наименование регулируемой организации, ее местонахождение</t>
  </si>
  <si>
    <t>Наименование уполномоченного органа, его местонахождение</t>
  </si>
  <si>
    <t>МУП «Айсберг», 689300, ЧАО, с. Лаврентия, ул. Сычева, д.17</t>
  </si>
  <si>
    <t>Комитет государственного регулирования цен и тарифов Чукотского автономного округа, 689000, ЧАО, г. Анадырь, ул. Отке, д. 4</t>
  </si>
  <si>
    <t>МУП «Айсберг» в сфере холодного водоснабжения (питьевое водоснабжение) на 2020-2024 годы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</si>
</sst>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#,##0.0"/>
    <numFmt numFmtId="166" formatCode="#,##0.000"/>
    <numFmt numFmtId="167" formatCode="#,##0.0000"/>
    <numFmt numFmtId="168" formatCode="0.000"/>
  </numFmts>
  <fonts count="13" x14ac:knownFonts="1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Helv"/>
      <charset val="204"/>
    </font>
    <font>
      <sz val="10"/>
      <name val="Arial Cyr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9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5">
    <xf numFmtId="0" fontId="0" fillId="0" borderId="0"/>
    <xf numFmtId="0" fontId="4" fillId="0" borderId="0"/>
    <xf numFmtId="0" fontId="7" fillId="0" borderId="0"/>
    <xf numFmtId="0" fontId="3" fillId="0" borderId="0"/>
    <xf numFmtId="0" fontId="3" fillId="0" borderId="0"/>
  </cellStyleXfs>
  <cellXfs count="215">
    <xf numFmtId="0" fontId="0" fillId="0" borderId="0" xfId="0"/>
    <xf numFmtId="0" fontId="1" fillId="0" borderId="0" xfId="0" applyFont="1"/>
    <xf numFmtId="0" fontId="1" fillId="0" borderId="0" xfId="1" applyFont="1" applyBorder="1" applyAlignment="1">
      <alignment horizontal="center"/>
    </xf>
    <xf numFmtId="0" fontId="1" fillId="0" borderId="1" xfId="1" applyFont="1" applyBorder="1" applyAlignment="1">
      <alignment horizontal="center"/>
    </xf>
    <xf numFmtId="0" fontId="1" fillId="0" borderId="1" xfId="1" applyFont="1" applyBorder="1"/>
    <xf numFmtId="0" fontId="1" fillId="0" borderId="0" xfId="1" applyFont="1" applyBorder="1" applyAlignment="1">
      <alignment horizontal="left" wrapText="1"/>
    </xf>
    <xf numFmtId="0" fontId="1" fillId="0" borderId="0" xfId="1" applyFont="1" applyBorder="1" applyAlignment="1"/>
    <xf numFmtId="0" fontId="1" fillId="0" borderId="0" xfId="1" applyFont="1" applyBorder="1"/>
    <xf numFmtId="0" fontId="5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49" fontId="1" fillId="0" borderId="5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 wrapText="1"/>
    </xf>
    <xf numFmtId="0" fontId="5" fillId="0" borderId="6" xfId="2" applyFont="1" applyBorder="1" applyAlignment="1">
      <alignment horizontal="center" vertical="center" wrapText="1"/>
    </xf>
    <xf numFmtId="0" fontId="5" fillId="0" borderId="4" xfId="2" applyFont="1" applyBorder="1" applyAlignment="1">
      <alignment horizontal="center" vertical="center" wrapText="1"/>
    </xf>
    <xf numFmtId="0" fontId="1" fillId="0" borderId="1" xfId="1" applyFont="1" applyBorder="1" applyAlignment="1"/>
    <xf numFmtId="0" fontId="1" fillId="0" borderId="8" xfId="1" applyFont="1" applyBorder="1" applyAlignment="1">
      <alignment horizontal="center"/>
    </xf>
    <xf numFmtId="0" fontId="5" fillId="0" borderId="2" xfId="2" applyFont="1" applyBorder="1" applyAlignment="1">
      <alignment horizontal="center" vertical="center" wrapText="1"/>
    </xf>
    <xf numFmtId="166" fontId="5" fillId="0" borderId="9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justify" vertical="center" wrapText="1"/>
    </xf>
    <xf numFmtId="0" fontId="5" fillId="0" borderId="13" xfId="2" applyFont="1" applyBorder="1" applyAlignment="1">
      <alignment horizontal="left" vertical="top" wrapText="1"/>
    </xf>
    <xf numFmtId="165" fontId="5" fillId="0" borderId="9" xfId="0" applyNumberFormat="1" applyFont="1" applyBorder="1" applyAlignment="1">
      <alignment horizontal="center" vertical="center" wrapText="1"/>
    </xf>
    <xf numFmtId="0" fontId="8" fillId="0" borderId="0" xfId="0" applyFont="1"/>
    <xf numFmtId="0" fontId="1" fillId="0" borderId="1" xfId="1" applyFont="1" applyBorder="1" applyAlignment="1">
      <alignment vertical="center" wrapText="1"/>
    </xf>
    <xf numFmtId="0" fontId="1" fillId="0" borderId="8" xfId="0" applyFont="1" applyBorder="1" applyAlignment="1">
      <alignment horizontal="left" vertical="center" wrapText="1" shrinkToFit="1"/>
    </xf>
    <xf numFmtId="0" fontId="5" fillId="0" borderId="5" xfId="0" applyFont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 shrinkToFit="1"/>
    </xf>
    <xf numFmtId="0" fontId="5" fillId="0" borderId="0" xfId="0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49" fontId="5" fillId="0" borderId="17" xfId="0" applyNumberFormat="1" applyFont="1" applyBorder="1" applyAlignment="1">
      <alignment horizontal="center" vertical="center" wrapText="1"/>
    </xf>
    <xf numFmtId="0" fontId="5" fillId="0" borderId="17" xfId="2" applyFont="1" applyBorder="1" applyAlignment="1">
      <alignment horizontal="justify" vertical="top" wrapText="1"/>
    </xf>
    <xf numFmtId="0" fontId="5" fillId="0" borderId="17" xfId="2" applyFont="1" applyBorder="1" applyAlignment="1">
      <alignment horizontal="center" vertical="center" wrapText="1"/>
    </xf>
    <xf numFmtId="165" fontId="5" fillId="0" borderId="17" xfId="0" applyNumberFormat="1" applyFont="1" applyBorder="1" applyAlignment="1">
      <alignment horizontal="center" vertical="center" wrapText="1"/>
    </xf>
    <xf numFmtId="49" fontId="5" fillId="0" borderId="7" xfId="2" applyNumberFormat="1" applyFont="1" applyBorder="1" applyAlignment="1">
      <alignment horizontal="center" vertical="center" wrapText="1"/>
    </xf>
    <xf numFmtId="49" fontId="5" fillId="0" borderId="5" xfId="2" applyNumberFormat="1" applyFont="1" applyBorder="1" applyAlignment="1">
      <alignment horizontal="center" vertical="center" wrapText="1"/>
    </xf>
    <xf numFmtId="0" fontId="5" fillId="0" borderId="2" xfId="2" applyFont="1" applyBorder="1" applyAlignment="1">
      <alignment horizontal="justify" vertical="top" wrapText="1"/>
    </xf>
    <xf numFmtId="0" fontId="5" fillId="0" borderId="23" xfId="2" applyFont="1" applyBorder="1" applyAlignment="1">
      <alignment horizontal="justify" vertical="top" wrapText="1"/>
    </xf>
    <xf numFmtId="0" fontId="5" fillId="0" borderId="21" xfId="2" applyFont="1" applyBorder="1" applyAlignment="1">
      <alignment horizontal="justify" vertical="top" wrapText="1"/>
    </xf>
    <xf numFmtId="0" fontId="5" fillId="0" borderId="5" xfId="2" applyFont="1" applyBorder="1" applyAlignment="1">
      <alignment horizontal="justify" vertical="top" wrapText="1"/>
    </xf>
    <xf numFmtId="49" fontId="5" fillId="0" borderId="21" xfId="2" applyNumberFormat="1" applyFont="1" applyBorder="1" applyAlignment="1">
      <alignment horizontal="center" vertical="center" wrapText="1"/>
    </xf>
    <xf numFmtId="49" fontId="5" fillId="0" borderId="22" xfId="2" applyNumberFormat="1" applyFont="1" applyBorder="1" applyAlignment="1">
      <alignment horizontal="center" vertical="center" wrapText="1"/>
    </xf>
    <xf numFmtId="0" fontId="5" fillId="0" borderId="4" xfId="2" applyFont="1" applyBorder="1" applyAlignment="1">
      <alignment horizontal="justify" vertical="top" wrapText="1"/>
    </xf>
    <xf numFmtId="49" fontId="5" fillId="0" borderId="11" xfId="2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8" xfId="1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 wrapText="1"/>
    </xf>
    <xf numFmtId="0" fontId="9" fillId="0" borderId="0" xfId="4" applyFont="1"/>
    <xf numFmtId="0" fontId="5" fillId="0" borderId="0" xfId="4" applyFont="1"/>
    <xf numFmtId="0" fontId="5" fillId="0" borderId="0" xfId="4" applyFont="1" applyBorder="1" applyAlignment="1">
      <alignment horizontal="left" vertical="center" wrapText="1"/>
    </xf>
    <xf numFmtId="0" fontId="1" fillId="0" borderId="0" xfId="1" applyFont="1" applyBorder="1" applyAlignment="1">
      <alignment horizontal="left" vertical="center"/>
    </xf>
    <xf numFmtId="0" fontId="6" fillId="0" borderId="0" xfId="4" applyFont="1"/>
    <xf numFmtId="0" fontId="1" fillId="0" borderId="0" xfId="1" applyFont="1" applyBorder="1" applyAlignment="1">
      <alignment horizontal="left"/>
    </xf>
    <xf numFmtId="0" fontId="6" fillId="0" borderId="0" xfId="4" applyFont="1" applyBorder="1" applyAlignment="1">
      <alignment horizontal="left"/>
    </xf>
    <xf numFmtId="0" fontId="1" fillId="0" borderId="1" xfId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1" fillId="0" borderId="0" xfId="1" applyFont="1"/>
    <xf numFmtId="0" fontId="2" fillId="0" borderId="0" xfId="1" applyFont="1" applyAlignment="1">
      <alignment vertical="top"/>
    </xf>
    <xf numFmtId="0" fontId="1" fillId="0" borderId="0" xfId="1" applyFont="1" applyAlignment="1">
      <alignment vertical="center"/>
    </xf>
    <xf numFmtId="0" fontId="2" fillId="0" borderId="2" xfId="1" applyFont="1" applyBorder="1" applyAlignment="1">
      <alignment vertical="center" wrapText="1"/>
    </xf>
    <xf numFmtId="0" fontId="1" fillId="0" borderId="2" xfId="1" applyFont="1" applyBorder="1" applyAlignment="1">
      <alignment horizontal="center" vertical="center" wrapText="1"/>
    </xf>
    <xf numFmtId="49" fontId="1" fillId="0" borderId="7" xfId="1" applyNumberFormat="1" applyFont="1" applyBorder="1" applyAlignment="1">
      <alignment horizontal="center" vertical="center" wrapText="1"/>
    </xf>
    <xf numFmtId="0" fontId="1" fillId="0" borderId="7" xfId="1" applyFont="1" applyBorder="1" applyAlignment="1">
      <alignment horizontal="left" vertical="center" wrapText="1" indent="1"/>
    </xf>
    <xf numFmtId="0" fontId="1" fillId="0" borderId="4" xfId="1" applyFont="1" applyBorder="1" applyAlignment="1">
      <alignment horizontal="left" vertical="center" wrapText="1" indent="2"/>
    </xf>
    <xf numFmtId="0" fontId="1" fillId="0" borderId="4" xfId="1" applyFont="1" applyBorder="1" applyAlignment="1">
      <alignment horizontal="center" vertical="center" wrapText="1"/>
    </xf>
    <xf numFmtId="0" fontId="2" fillId="0" borderId="4" xfId="1" applyFont="1" applyBorder="1" applyAlignment="1">
      <alignment vertical="center" wrapText="1"/>
    </xf>
    <xf numFmtId="0" fontId="1" fillId="0" borderId="4" xfId="1" applyFont="1" applyBorder="1" applyAlignment="1">
      <alignment vertical="center" wrapText="1"/>
    </xf>
    <xf numFmtId="0" fontId="1" fillId="0" borderId="4" xfId="1" applyFont="1" applyBorder="1" applyAlignment="1">
      <alignment horizontal="left" vertical="center" wrapText="1" indent="1"/>
    </xf>
    <xf numFmtId="0" fontId="1" fillId="0" borderId="23" xfId="1" applyFont="1" applyBorder="1" applyAlignment="1">
      <alignment horizontal="center" vertical="center" wrapText="1"/>
    </xf>
    <xf numFmtId="49" fontId="2" fillId="0" borderId="11" xfId="1" applyNumberFormat="1" applyFont="1" applyBorder="1" applyAlignment="1">
      <alignment horizontal="center" vertical="center" wrapText="1"/>
    </xf>
    <xf numFmtId="0" fontId="2" fillId="0" borderId="7" xfId="1" applyFont="1" applyBorder="1" applyAlignment="1">
      <alignment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0" xfId="1" applyFont="1" applyAlignment="1">
      <alignment vertical="center"/>
    </xf>
    <xf numFmtId="49" fontId="1" fillId="0" borderId="21" xfId="1" applyNumberFormat="1" applyFont="1" applyBorder="1" applyAlignment="1">
      <alignment horizontal="center" vertical="center" wrapText="1"/>
    </xf>
    <xf numFmtId="49" fontId="1" fillId="0" borderId="11" xfId="1" applyNumberFormat="1" applyFont="1" applyBorder="1" applyAlignment="1">
      <alignment horizontal="center" vertical="center" wrapText="1"/>
    </xf>
    <xf numFmtId="0" fontId="1" fillId="0" borderId="23" xfId="1" applyFont="1" applyBorder="1" applyAlignment="1">
      <alignment horizontal="left" vertical="center" wrapText="1" indent="1"/>
    </xf>
    <xf numFmtId="49" fontId="1" fillId="0" borderId="4" xfId="1" applyNumberFormat="1" applyFont="1" applyBorder="1" applyAlignment="1">
      <alignment horizontal="center" vertical="center" wrapText="1"/>
    </xf>
    <xf numFmtId="49" fontId="2" fillId="0" borderId="4" xfId="1" applyNumberFormat="1" applyFont="1" applyBorder="1" applyAlignment="1">
      <alignment horizontal="center" vertical="center" wrapText="1"/>
    </xf>
    <xf numFmtId="0" fontId="2" fillId="0" borderId="23" xfId="1" applyFont="1" applyBorder="1" applyAlignment="1">
      <alignment vertical="center" wrapText="1"/>
    </xf>
    <xf numFmtId="0" fontId="2" fillId="0" borderId="23" xfId="1" applyFont="1" applyBorder="1" applyAlignment="1">
      <alignment horizontal="center" vertical="center" wrapText="1"/>
    </xf>
    <xf numFmtId="0" fontId="1" fillId="0" borderId="7" xfId="1" applyFont="1" applyBorder="1" applyAlignment="1">
      <alignment horizontal="left" vertical="center" wrapText="1" indent="2"/>
    </xf>
    <xf numFmtId="0" fontId="2" fillId="0" borderId="23" xfId="1" applyFont="1" applyBorder="1" applyAlignment="1">
      <alignment horizontal="left" vertical="center" wrapText="1" indent="1"/>
    </xf>
    <xf numFmtId="49" fontId="1" fillId="0" borderId="23" xfId="1" applyNumberFormat="1" applyFont="1" applyBorder="1" applyAlignment="1">
      <alignment horizontal="center" vertical="center" wrapText="1"/>
    </xf>
    <xf numFmtId="0" fontId="1" fillId="0" borderId="23" xfId="1" applyFont="1" applyBorder="1" applyAlignment="1">
      <alignment horizontal="left" vertical="center" wrapText="1" indent="2"/>
    </xf>
    <xf numFmtId="0" fontId="1" fillId="0" borderId="4" xfId="1" applyFont="1" applyBorder="1" applyAlignment="1">
      <alignment horizontal="left" vertical="center" wrapText="1" indent="3"/>
    </xf>
    <xf numFmtId="49" fontId="2" fillId="0" borderId="7" xfId="1" applyNumberFormat="1" applyFont="1" applyBorder="1" applyAlignment="1">
      <alignment horizontal="center" vertical="center" wrapText="1"/>
    </xf>
    <xf numFmtId="0" fontId="2" fillId="0" borderId="7" xfId="1" applyFont="1" applyBorder="1" applyAlignment="1">
      <alignment horizontal="left" vertical="center" wrapText="1" indent="1"/>
    </xf>
    <xf numFmtId="49" fontId="1" fillId="0" borderId="6" xfId="1" applyNumberFormat="1" applyFont="1" applyBorder="1" applyAlignment="1">
      <alignment horizontal="center" vertical="center" wrapText="1"/>
    </xf>
    <xf numFmtId="0" fontId="1" fillId="0" borderId="6" xfId="1" applyFont="1" applyBorder="1" applyAlignment="1">
      <alignment horizontal="left" vertical="center" wrapText="1" indent="2"/>
    </xf>
    <xf numFmtId="0" fontId="1" fillId="0" borderId="7" xfId="1" applyFont="1" applyBorder="1" applyAlignment="1">
      <alignment horizontal="center" vertical="center" wrapText="1"/>
    </xf>
    <xf numFmtId="0" fontId="1" fillId="0" borderId="6" xfId="1" applyFont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 wrapText="1"/>
    </xf>
    <xf numFmtId="49" fontId="2" fillId="0" borderId="2" xfId="1" applyNumberFormat="1" applyFont="1" applyBorder="1" applyAlignment="1">
      <alignment horizontal="center" vertical="center" wrapText="1"/>
    </xf>
    <xf numFmtId="49" fontId="1" fillId="0" borderId="42" xfId="1" applyNumberFormat="1" applyFont="1" applyBorder="1" applyAlignment="1">
      <alignment horizontal="center" vertical="center" wrapText="1"/>
    </xf>
    <xf numFmtId="49" fontId="2" fillId="0" borderId="23" xfId="1" applyNumberFormat="1" applyFont="1" applyBorder="1" applyAlignment="1">
      <alignment horizontal="center" vertical="center" wrapText="1"/>
    </xf>
    <xf numFmtId="0" fontId="5" fillId="0" borderId="11" xfId="2" applyFont="1" applyBorder="1" applyAlignment="1">
      <alignment horizontal="justify" vertical="top" wrapText="1"/>
    </xf>
    <xf numFmtId="0" fontId="1" fillId="0" borderId="11" xfId="0" applyFont="1" applyBorder="1" applyAlignment="1">
      <alignment horizontal="justify" vertical="top" wrapText="1"/>
    </xf>
    <xf numFmtId="0" fontId="1" fillId="0" borderId="13" xfId="0" applyFont="1" applyBorder="1" applyAlignment="1">
      <alignment horizontal="justify" vertical="top" wrapText="1"/>
    </xf>
    <xf numFmtId="0" fontId="5" fillId="0" borderId="12" xfId="0" applyFont="1" applyBorder="1" applyAlignment="1">
      <alignment horizontal="justify" vertical="top" wrapText="1"/>
    </xf>
    <xf numFmtId="0" fontId="11" fillId="0" borderId="4" xfId="1" applyFont="1" applyBorder="1" applyAlignment="1">
      <alignment vertical="center" wrapText="1"/>
    </xf>
    <xf numFmtId="0" fontId="11" fillId="0" borderId="4" xfId="1" applyFont="1" applyBorder="1" applyAlignment="1">
      <alignment horizontal="center" vertical="center" wrapText="1"/>
    </xf>
    <xf numFmtId="167" fontId="1" fillId="0" borderId="0" xfId="1" applyNumberFormat="1" applyFont="1"/>
    <xf numFmtId="167" fontId="2" fillId="0" borderId="0" xfId="1" applyNumberFormat="1" applyFont="1" applyAlignment="1">
      <alignment vertical="center"/>
    </xf>
    <xf numFmtId="4" fontId="12" fillId="3" borderId="43" xfId="0" applyNumberFormat="1" applyFont="1" applyFill="1" applyBorder="1" applyAlignment="1" applyProtection="1">
      <alignment horizontal="right" vertical="center"/>
      <protection locked="0"/>
    </xf>
    <xf numFmtId="2" fontId="2" fillId="0" borderId="0" xfId="1" applyNumberFormat="1" applyFont="1" applyAlignment="1">
      <alignment vertical="center"/>
    </xf>
    <xf numFmtId="2" fontId="1" fillId="0" borderId="0" xfId="1" applyNumberFormat="1" applyFont="1" applyAlignment="1">
      <alignment vertical="center"/>
    </xf>
    <xf numFmtId="166" fontId="1" fillId="0" borderId="0" xfId="1" applyNumberFormat="1" applyFont="1"/>
    <xf numFmtId="166" fontId="2" fillId="2" borderId="30" xfId="1" applyNumberFormat="1" applyFont="1" applyFill="1" applyBorder="1" applyAlignment="1">
      <alignment horizontal="center" vertical="center" wrapText="1"/>
    </xf>
    <xf numFmtId="166" fontId="2" fillId="2" borderId="31" xfId="1" applyNumberFormat="1" applyFont="1" applyFill="1" applyBorder="1" applyAlignment="1">
      <alignment horizontal="center" vertical="center" wrapText="1"/>
    </xf>
    <xf numFmtId="166" fontId="2" fillId="2" borderId="40" xfId="1" applyNumberFormat="1" applyFont="1" applyFill="1" applyBorder="1" applyAlignment="1">
      <alignment horizontal="center" vertical="center" wrapText="1"/>
    </xf>
    <xf numFmtId="166" fontId="11" fillId="2" borderId="30" xfId="1" applyNumberFormat="1" applyFont="1" applyFill="1" applyBorder="1" applyAlignment="1">
      <alignment horizontal="center" vertical="center" wrapText="1"/>
    </xf>
    <xf numFmtId="166" fontId="11" fillId="2" borderId="31" xfId="1" applyNumberFormat="1" applyFont="1" applyFill="1" applyBorder="1" applyAlignment="1">
      <alignment horizontal="center" vertical="center" wrapText="1"/>
    </xf>
    <xf numFmtId="166" fontId="11" fillId="2" borderId="29" xfId="1" applyNumberFormat="1" applyFont="1" applyFill="1" applyBorder="1" applyAlignment="1">
      <alignment horizontal="center" vertical="center" wrapText="1"/>
    </xf>
    <xf numFmtId="0" fontId="1" fillId="0" borderId="0" xfId="1" applyFont="1" applyAlignment="1">
      <alignment horizontal="center"/>
    </xf>
    <xf numFmtId="0" fontId="10" fillId="0" borderId="0" xfId="1" applyFont="1" applyAlignment="1">
      <alignment horizontal="center"/>
    </xf>
    <xf numFmtId="0" fontId="2" fillId="0" borderId="16" xfId="1" applyFont="1" applyBorder="1" applyAlignment="1">
      <alignment horizontal="left" vertical="center" wrapText="1"/>
    </xf>
    <xf numFmtId="0" fontId="2" fillId="0" borderId="16" xfId="1" applyFont="1" applyBorder="1" applyAlignment="1">
      <alignment horizontal="left" vertical="center"/>
    </xf>
    <xf numFmtId="0" fontId="2" fillId="0" borderId="0" xfId="1" applyFont="1" applyBorder="1" applyAlignment="1">
      <alignment horizontal="left" vertical="center"/>
    </xf>
    <xf numFmtId="0" fontId="1" fillId="0" borderId="3" xfId="1" applyFont="1" applyBorder="1" applyAlignment="1">
      <alignment horizontal="center" vertical="center" wrapText="1"/>
    </xf>
    <xf numFmtId="0" fontId="1" fillId="0" borderId="7" xfId="1" applyFont="1" applyBorder="1" applyAlignment="1">
      <alignment horizontal="center" vertical="center" wrapText="1"/>
    </xf>
    <xf numFmtId="0" fontId="1" fillId="0" borderId="6" xfId="1" applyFont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left" vertical="center" wrapText="1"/>
    </xf>
    <xf numFmtId="164" fontId="1" fillId="0" borderId="1" xfId="1" applyNumberFormat="1" applyFont="1" applyBorder="1" applyAlignment="1">
      <alignment horizontal="center" vertical="center" wrapText="1"/>
    </xf>
    <xf numFmtId="0" fontId="1" fillId="0" borderId="8" xfId="1" applyFont="1" applyBorder="1" applyAlignment="1">
      <alignment horizontal="left" vertical="center" wrapText="1"/>
    </xf>
    <xf numFmtId="0" fontId="1" fillId="0" borderId="14" xfId="1" applyFont="1" applyBorder="1" applyAlignment="1">
      <alignment horizontal="left" vertical="center" wrapText="1"/>
    </xf>
    <xf numFmtId="0" fontId="1" fillId="0" borderId="17" xfId="1" applyFont="1" applyBorder="1" applyAlignment="1">
      <alignment horizontal="left" vertical="top" wrapText="1"/>
    </xf>
    <xf numFmtId="0" fontId="2" fillId="0" borderId="16" xfId="1" applyFont="1" applyBorder="1" applyAlignment="1">
      <alignment horizontal="left" wrapText="1"/>
    </xf>
    <xf numFmtId="0" fontId="1" fillId="0" borderId="17" xfId="1" applyFont="1" applyBorder="1" applyAlignment="1">
      <alignment horizontal="left" wrapText="1"/>
    </xf>
    <xf numFmtId="0" fontId="6" fillId="0" borderId="16" xfId="0" applyFont="1" applyFill="1" applyBorder="1" applyAlignment="1">
      <alignment horizontal="left" wrapText="1"/>
    </xf>
    <xf numFmtId="0" fontId="1" fillId="0" borderId="18" xfId="1" applyFont="1" applyBorder="1" applyAlignment="1">
      <alignment horizontal="center" vertical="center" wrapText="1"/>
    </xf>
    <xf numFmtId="0" fontId="1" fillId="0" borderId="21" xfId="1" applyFont="1" applyBorder="1" applyAlignment="1">
      <alignment horizontal="center" vertical="center" wrapText="1"/>
    </xf>
    <xf numFmtId="0" fontId="1" fillId="0" borderId="19" xfId="1" applyFont="1" applyBorder="1" applyAlignment="1">
      <alignment horizontal="center" vertical="center" wrapText="1"/>
    </xf>
    <xf numFmtId="0" fontId="1" fillId="0" borderId="8" xfId="1" applyFont="1" applyBorder="1" applyAlignment="1">
      <alignment horizontal="center" vertical="center" wrapText="1"/>
    </xf>
    <xf numFmtId="0" fontId="1" fillId="0" borderId="14" xfId="1" applyFont="1" applyBorder="1" applyAlignment="1">
      <alignment horizontal="center" vertical="center" wrapText="1"/>
    </xf>
    <xf numFmtId="0" fontId="1" fillId="0" borderId="15" xfId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top" wrapText="1"/>
    </xf>
    <xf numFmtId="0" fontId="5" fillId="0" borderId="18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1" fillId="0" borderId="1" xfId="1" applyFont="1" applyBorder="1" applyAlignment="1">
      <alignment horizontal="justify" vertical="center" wrapText="1"/>
    </xf>
    <xf numFmtId="0" fontId="5" fillId="0" borderId="1" xfId="4" applyFont="1" applyBorder="1" applyAlignment="1">
      <alignment horizontal="justify" vertical="center" wrapText="1"/>
    </xf>
    <xf numFmtId="0" fontId="1" fillId="0" borderId="1" xfId="1" applyFont="1" applyBorder="1" applyAlignment="1">
      <alignment horizontal="justify" vertic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center" wrapText="1"/>
    </xf>
    <xf numFmtId="166" fontId="2" fillId="2" borderId="25" xfId="1" applyNumberFormat="1" applyFont="1" applyFill="1" applyBorder="1" applyAlignment="1">
      <alignment horizontal="center" vertical="center" wrapText="1"/>
    </xf>
    <xf numFmtId="166" fontId="2" fillId="2" borderId="26" xfId="1" applyNumberFormat="1" applyFont="1" applyFill="1" applyBorder="1" applyAlignment="1">
      <alignment horizontal="center" vertical="center" wrapText="1"/>
    </xf>
    <xf numFmtId="166" fontId="2" fillId="2" borderId="24" xfId="1" applyNumberFormat="1" applyFont="1" applyFill="1" applyBorder="1" applyAlignment="1">
      <alignment horizontal="center" vertical="center" wrapText="1"/>
    </xf>
    <xf numFmtId="166" fontId="1" fillId="2" borderId="30" xfId="1" applyNumberFormat="1" applyFont="1" applyFill="1" applyBorder="1" applyAlignment="1">
      <alignment horizontal="center" vertical="center" wrapText="1"/>
    </xf>
    <xf numFmtId="166" fontId="1" fillId="2" borderId="31" xfId="1" applyNumberFormat="1" applyFont="1" applyFill="1" applyBorder="1" applyAlignment="1">
      <alignment horizontal="center" vertical="center" wrapText="1"/>
    </xf>
    <xf numFmtId="166" fontId="1" fillId="2" borderId="29" xfId="1" applyNumberFormat="1" applyFont="1" applyFill="1" applyBorder="1" applyAlignment="1">
      <alignment horizontal="center" vertical="center" wrapText="1"/>
    </xf>
    <xf numFmtId="166" fontId="1" fillId="2" borderId="27" xfId="1" applyNumberFormat="1" applyFont="1" applyFill="1" applyBorder="1" applyAlignment="1">
      <alignment horizontal="center" vertical="center" wrapText="1"/>
    </xf>
    <xf numFmtId="166" fontId="1" fillId="2" borderId="28" xfId="1" applyNumberFormat="1" applyFont="1" applyFill="1" applyBorder="1" applyAlignment="1">
      <alignment horizontal="center" vertical="center" wrapText="1"/>
    </xf>
    <xf numFmtId="166" fontId="1" fillId="2" borderId="40" xfId="1" applyNumberFormat="1" applyFont="1" applyFill="1" applyBorder="1" applyAlignment="1">
      <alignment horizontal="center" vertical="center" wrapText="1"/>
    </xf>
    <xf numFmtId="166" fontId="1" fillId="2" borderId="30" xfId="1" applyNumberFormat="1" applyFont="1" applyFill="1" applyBorder="1" applyAlignment="1">
      <alignment horizontal="right" vertical="center" wrapText="1"/>
    </xf>
    <xf numFmtId="166" fontId="1" fillId="2" borderId="31" xfId="1" applyNumberFormat="1" applyFont="1" applyFill="1" applyBorder="1" applyAlignment="1">
      <alignment horizontal="right" vertical="center" wrapText="1"/>
    </xf>
    <xf numFmtId="166" fontId="2" fillId="2" borderId="29" xfId="1" applyNumberFormat="1" applyFont="1" applyFill="1" applyBorder="1" applyAlignment="1">
      <alignment horizontal="center" vertical="center" wrapText="1"/>
    </xf>
    <xf numFmtId="166" fontId="2" fillId="2" borderId="27" xfId="1" applyNumberFormat="1" applyFont="1" applyFill="1" applyBorder="1" applyAlignment="1">
      <alignment horizontal="center" vertical="center" wrapText="1"/>
    </xf>
    <xf numFmtId="166" fontId="2" fillId="2" borderId="28" xfId="1" applyNumberFormat="1" applyFont="1" applyFill="1" applyBorder="1" applyAlignment="1">
      <alignment horizontal="center" vertical="center" wrapText="1"/>
    </xf>
    <xf numFmtId="166" fontId="1" fillId="2" borderId="30" xfId="1" applyNumberFormat="1" applyFont="1" applyFill="1" applyBorder="1" applyAlignment="1">
      <alignment horizontal="center" vertical="center"/>
    </xf>
    <xf numFmtId="166" fontId="1" fillId="2" borderId="31" xfId="1" applyNumberFormat="1" applyFont="1" applyFill="1" applyBorder="1" applyAlignment="1">
      <alignment horizontal="center" vertical="center"/>
    </xf>
    <xf numFmtId="166" fontId="1" fillId="2" borderId="29" xfId="1" applyNumberFormat="1" applyFont="1" applyFill="1" applyBorder="1" applyAlignment="1">
      <alignment horizontal="center" vertical="center"/>
    </xf>
    <xf numFmtId="166" fontId="1" fillId="2" borderId="32" xfId="1" applyNumberFormat="1" applyFont="1" applyFill="1" applyBorder="1" applyAlignment="1">
      <alignment horizontal="right" vertical="center" wrapText="1"/>
    </xf>
    <xf numFmtId="166" fontId="1" fillId="2" borderId="33" xfId="1" applyNumberFormat="1" applyFont="1" applyFill="1" applyBorder="1" applyAlignment="1">
      <alignment horizontal="right" vertical="center" wrapText="1"/>
    </xf>
    <xf numFmtId="166" fontId="2" fillId="2" borderId="32" xfId="1" applyNumberFormat="1" applyFont="1" applyFill="1" applyBorder="1" applyAlignment="1">
      <alignment horizontal="center" vertical="center" wrapText="1"/>
    </xf>
    <xf numFmtId="166" fontId="2" fillId="2" borderId="33" xfId="1" applyNumberFormat="1" applyFont="1" applyFill="1" applyBorder="1" applyAlignment="1">
      <alignment horizontal="center" vertical="center" wrapText="1"/>
    </xf>
    <xf numFmtId="166" fontId="1" fillId="2" borderId="32" xfId="1" applyNumberFormat="1" applyFont="1" applyFill="1" applyBorder="1" applyAlignment="1">
      <alignment horizontal="center" vertical="center" wrapText="1"/>
    </xf>
    <xf numFmtId="166" fontId="1" fillId="2" borderId="33" xfId="1" applyNumberFormat="1" applyFont="1" applyFill="1" applyBorder="1" applyAlignment="1">
      <alignment horizontal="center" vertical="center" wrapText="1"/>
    </xf>
    <xf numFmtId="166" fontId="1" fillId="2" borderId="34" xfId="1" applyNumberFormat="1" applyFont="1" applyFill="1" applyBorder="1" applyAlignment="1">
      <alignment horizontal="center" vertical="center" wrapText="1"/>
    </xf>
    <xf numFmtId="166" fontId="2" fillId="2" borderId="34" xfId="1" applyNumberFormat="1" applyFont="1" applyFill="1" applyBorder="1" applyAlignment="1">
      <alignment horizontal="center" vertical="center" wrapText="1"/>
    </xf>
    <xf numFmtId="166" fontId="1" fillId="2" borderId="37" xfId="1" applyNumberFormat="1" applyFont="1" applyFill="1" applyBorder="1" applyAlignment="1">
      <alignment horizontal="center" vertical="center" wrapText="1"/>
    </xf>
    <xf numFmtId="166" fontId="1" fillId="2" borderId="38" xfId="1" applyNumberFormat="1" applyFont="1" applyFill="1" applyBorder="1" applyAlignment="1">
      <alignment horizontal="center" vertical="center" wrapText="1"/>
    </xf>
    <xf numFmtId="166" fontId="1" fillId="2" borderId="39" xfId="1" applyNumberFormat="1" applyFont="1" applyFill="1" applyBorder="1" applyAlignment="1">
      <alignment horizontal="center" vertical="center" wrapText="1"/>
    </xf>
    <xf numFmtId="166" fontId="1" fillId="2" borderId="35" xfId="1" applyNumberFormat="1" applyFont="1" applyFill="1" applyBorder="1" applyAlignment="1">
      <alignment horizontal="center" vertical="center" wrapText="1"/>
    </xf>
    <xf numFmtId="166" fontId="1" fillId="2" borderId="36" xfId="1" applyNumberFormat="1" applyFont="1" applyFill="1" applyBorder="1" applyAlignment="1">
      <alignment horizontal="center" vertical="center" wrapText="1"/>
    </xf>
    <xf numFmtId="166" fontId="1" fillId="2" borderId="41" xfId="1" applyNumberFormat="1" applyFont="1" applyFill="1" applyBorder="1" applyAlignment="1">
      <alignment horizontal="center" vertical="center" wrapText="1"/>
    </xf>
    <xf numFmtId="2" fontId="5" fillId="0" borderId="5" xfId="0" applyNumberFormat="1" applyFont="1" applyBorder="1" applyAlignment="1">
      <alignment horizontal="center" vertical="center"/>
    </xf>
    <xf numFmtId="164" fontId="5" fillId="0" borderId="20" xfId="0" applyNumberFormat="1" applyFont="1" applyBorder="1" applyAlignment="1">
      <alignment horizontal="center" vertical="center" wrapText="1"/>
    </xf>
    <xf numFmtId="168" fontId="5" fillId="0" borderId="5" xfId="0" applyNumberFormat="1" applyFont="1" applyBorder="1" applyAlignment="1">
      <alignment horizontal="center" vertical="center" wrapText="1"/>
    </xf>
    <xf numFmtId="166" fontId="5" fillId="0" borderId="10" xfId="0" applyNumberFormat="1" applyFont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/>
    </xf>
    <xf numFmtId="164" fontId="1" fillId="2" borderId="1" xfId="1" applyNumberFormat="1" applyFont="1" applyFill="1" applyBorder="1" applyAlignment="1">
      <alignment horizontal="center" vertical="center" wrapText="1"/>
    </xf>
    <xf numFmtId="0" fontId="1" fillId="2" borderId="1" xfId="1" applyFont="1" applyFill="1" applyBorder="1"/>
    <xf numFmtId="164" fontId="1" fillId="0" borderId="8" xfId="1" applyNumberFormat="1" applyFont="1" applyBorder="1" applyAlignment="1">
      <alignment horizontal="center" vertical="center" wrapText="1"/>
    </xf>
    <xf numFmtId="164" fontId="1" fillId="0" borderId="14" xfId="1" applyNumberFormat="1" applyFont="1" applyBorder="1" applyAlignment="1">
      <alignment horizontal="center" vertical="center" wrapText="1"/>
    </xf>
    <xf numFmtId="164" fontId="1" fillId="0" borderId="15" xfId="1" applyNumberFormat="1" applyFont="1" applyBorder="1" applyAlignment="1">
      <alignment horizontal="center" vertical="center" wrapText="1"/>
    </xf>
    <xf numFmtId="0" fontId="2" fillId="2" borderId="8" xfId="1" applyFont="1" applyFill="1" applyBorder="1" applyAlignment="1">
      <alignment horizontal="center" vertical="center" wrapText="1"/>
    </xf>
    <xf numFmtId="0" fontId="2" fillId="2" borderId="14" xfId="1" applyFont="1" applyFill="1" applyBorder="1" applyAlignment="1">
      <alignment horizontal="center" vertical="center" wrapText="1"/>
    </xf>
    <xf numFmtId="0" fontId="2" fillId="2" borderId="15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wrapText="1"/>
    </xf>
    <xf numFmtId="0" fontId="6" fillId="0" borderId="0" xfId="0" applyNumberFormat="1" applyFont="1" applyBorder="1" applyAlignment="1">
      <alignment horizontal="justify" wrapText="1"/>
    </xf>
    <xf numFmtId="0" fontId="6" fillId="0" borderId="16" xfId="0" applyNumberFormat="1" applyFont="1" applyBorder="1" applyAlignment="1">
      <alignment horizontal="justify" vertical="center" wrapText="1"/>
    </xf>
    <xf numFmtId="0" fontId="2" fillId="0" borderId="16" xfId="1" applyFont="1" applyBorder="1" applyAlignment="1">
      <alignment horizontal="justify" vertical="center" wrapText="1"/>
    </xf>
  </cellXfs>
  <cellStyles count="5">
    <cellStyle name="Обычный" xfId="0" builtinId="0"/>
    <cellStyle name="Обычный 2_ООО Тепловая компания (печора)" xfId="1"/>
    <cellStyle name="Обычный 5" xfId="2"/>
    <cellStyle name="Обычный_PP_PitWater" xfId="4"/>
    <cellStyle name="Стиль 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6;&#1050;&#1061;/&#1050;&#1054;&#1052;&#1052;&#1059;&#1053;&#1040;&#1051;&#1068;&#1053;&#1067;&#1045;%20&#1059;&#1057;&#1051;&#1059;&#1043;&#1048;%20&#1085;&#1072;%202020%20&#1075;&#1086;&#1076;/&#1052;&#1059;&#1055;%20&#1040;&#1081;&#1089;&#1073;&#1077;&#1088;&#1075;/&#1086;&#1090;%20&#1056;&#1054;/&#1040;&#1081;&#1089;&#1073;&#1077;&#1088;&#1075;_&#1074;&#1086;&#1076;&#1086;&#1089;&#1085;&#1072;&#1073;&#1078;&#1077;&#1085;&#1080;&#1077;%20_2020/&#1055;&#1055;%20&#1040;&#1081;&#1089;&#1073;&#1077;&#1088;&#1075;%20&#1042;&#1057;%202020-2024&#1086;&#1088;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6;&#1050;&#1061;/&#1050;&#1054;&#1052;&#1052;&#1059;&#1053;&#1040;&#1051;&#1068;&#1053;&#1067;&#1045;%20&#1059;&#1057;&#1051;&#1059;&#1043;&#1048;%20&#1085;&#1072;%202020%20&#1075;&#1086;&#1076;/&#1052;&#1059;&#1055;%20&#1040;&#1081;&#1089;&#1073;&#1077;&#1088;&#1075;/&#1050;&#1086;&#1084;&#1080;&#1090;&#1077;&#1090;/&#1040;&#1081;&#1089;&#1073;&#1077;&#1088;&#1075;%20&#1042;&#1054;&#1044;&#1054;&#1055;&#1056;&#1054;&#1042;&#1054;&#1044;%202020-2024%20&#1050;&#1086;&#1084;&#1080;&#1090;&#1077;&#1090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6;&#1050;&#1061;/&#1050;&#1054;&#1052;&#1052;&#1059;&#1053;&#1040;&#1051;&#1068;&#1053;&#1067;&#1045;%20&#1059;&#1057;&#1051;&#1059;&#1043;&#1048;%20&#1085;&#1072;%202021%20&#1075;&#1086;&#1076;/&#1052;&#1059;&#1055;%20&#1040;&#1081;&#1089;&#1073;&#1077;&#1088;&#1075;/&#1040;&#1081;&#1089;&#1073;&#1077;&#1088;&#1075;%20&#1042;&#1054;&#1044;&#1054;&#1055;&#1056;&#1054;&#1042;&#1054;&#1044;%202021%20&#1082;&#1086;&#108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дел 1"/>
      <sheetName val="раздел 2"/>
      <sheetName val="раздел 3,4"/>
      <sheetName val="раздел 5"/>
    </sheetNames>
    <sheetDataSet>
      <sheetData sheetId="0"/>
      <sheetData sheetId="1"/>
      <sheetData sheetId="2"/>
      <sheetData sheetId="3">
        <row r="16">
          <cell r="D16">
            <v>6.3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декс"/>
      <sheetName val="Лавр"/>
      <sheetName val="Т-З"/>
      <sheetName val="сетка"/>
      <sheetName val="счет 26"/>
      <sheetName val="Распред.общехоз"/>
      <sheetName val="общ.Лавр"/>
      <sheetName val="Общх_Лорино"/>
      <sheetName val="Общехоз_Уэлен"/>
      <sheetName val="Общехоз_Нешкан"/>
      <sheetName val="Общехоз_Энурмино"/>
      <sheetName val="Общехоз_Инчоун"/>
      <sheetName val="общехозяйственные"/>
      <sheetName val="проезд в отпуск_АУП"/>
      <sheetName val="Электро"/>
      <sheetName val="Теплоэнергия"/>
      <sheetName val="Амортизация"/>
      <sheetName val="материалы"/>
      <sheetName val="контроль качества"/>
      <sheetName val="водный налог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8">
          <cell r="I8">
            <v>295622.5</v>
          </cell>
        </row>
      </sheetData>
      <sheetData sheetId="15"/>
      <sheetData sheetId="16"/>
      <sheetData sheetId="17"/>
      <sheetData sheetId="18"/>
      <sheetData sheetId="1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лг парам"/>
      <sheetName val="индекс"/>
      <sheetName val="Лавр"/>
      <sheetName val="формула"/>
      <sheetName val="субс"/>
    </sheetNames>
    <sheetDataSet>
      <sheetData sheetId="0">
        <row r="10">
          <cell r="I10">
            <v>289.18544714614359</v>
          </cell>
        </row>
      </sheetData>
      <sheetData sheetId="1"/>
      <sheetData sheetId="2">
        <row r="13">
          <cell r="Q13">
            <v>96078.26433333334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zoomScaleNormal="100" workbookViewId="0">
      <selection activeCell="B6" sqref="B6"/>
    </sheetView>
  </sheetViews>
  <sheetFormatPr defaultColWidth="9.140625" defaultRowHeight="15.75" x14ac:dyDescent="0.25"/>
  <cols>
    <col min="1" max="1" width="51.28515625" style="56" customWidth="1"/>
    <col min="2" max="2" width="61.85546875" style="56" customWidth="1"/>
    <col min="3" max="3" width="7" style="56" customWidth="1"/>
    <col min="4" max="4" width="6.7109375" style="56" customWidth="1"/>
    <col min="5" max="16384" width="9.140625" style="56"/>
  </cols>
  <sheetData>
    <row r="1" spans="1:2" s="55" customFormat="1" ht="18.75" x14ac:dyDescent="0.3">
      <c r="A1" s="162" t="s">
        <v>2</v>
      </c>
      <c r="B1" s="162"/>
    </row>
    <row r="2" spans="1:2" s="55" customFormat="1" ht="18" customHeight="1" x14ac:dyDescent="0.3">
      <c r="A2" s="163" t="s">
        <v>113</v>
      </c>
      <c r="B2" s="163"/>
    </row>
    <row r="3" spans="1:2" s="55" customFormat="1" ht="18.75" x14ac:dyDescent="0.3">
      <c r="A3" s="123"/>
      <c r="B3" s="124"/>
    </row>
    <row r="4" spans="1:2" s="55" customFormat="1" ht="18.75" x14ac:dyDescent="0.3">
      <c r="A4" s="125" t="s">
        <v>56</v>
      </c>
      <c r="B4" s="125"/>
    </row>
    <row r="5" spans="1:2" ht="39" customHeight="1" x14ac:dyDescent="0.25">
      <c r="A5" s="160" t="s">
        <v>109</v>
      </c>
      <c r="B5" s="161" t="s">
        <v>111</v>
      </c>
    </row>
    <row r="6" spans="1:2" ht="56.25" customHeight="1" x14ac:dyDescent="0.25">
      <c r="A6" s="160" t="s">
        <v>110</v>
      </c>
      <c r="B6" s="159" t="s">
        <v>112</v>
      </c>
    </row>
    <row r="7" spans="1:2" s="59" customFormat="1" x14ac:dyDescent="0.25">
      <c r="A7" s="57"/>
      <c r="B7" s="58"/>
    </row>
    <row r="18" spans="1:3" x14ac:dyDescent="0.25">
      <c r="C18" s="60"/>
    </row>
    <row r="20" spans="1:3" x14ac:dyDescent="0.25">
      <c r="C20" s="61"/>
    </row>
    <row r="23" spans="1:3" s="59" customFormat="1" x14ac:dyDescent="0.25">
      <c r="A23" s="56"/>
      <c r="B23" s="56"/>
      <c r="C23" s="56"/>
    </row>
  </sheetData>
  <mergeCells count="4">
    <mergeCell ref="A1:B1"/>
    <mergeCell ref="A2:B2"/>
    <mergeCell ref="A3:B3"/>
    <mergeCell ref="A4:B4"/>
  </mergeCells>
  <printOptions horizontalCentered="1"/>
  <pageMargins left="1.1811023622047245" right="0.49212598425196852" top="0.39370078740157483" bottom="0.78740157480314965" header="0" footer="0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3"/>
  <sheetViews>
    <sheetView zoomScale="80" zoomScaleNormal="80" zoomScaleSheetLayoutView="8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U22" sqref="U22"/>
    </sheetView>
  </sheetViews>
  <sheetFormatPr defaultRowHeight="15.75" x14ac:dyDescent="0.25"/>
  <cols>
    <col min="1" max="1" width="6.7109375" style="66" customWidth="1"/>
    <col min="2" max="2" width="41" style="66" customWidth="1"/>
    <col min="3" max="3" width="12" style="66" customWidth="1"/>
    <col min="4" max="18" width="13.140625" style="66" customWidth="1"/>
    <col min="19" max="19" width="9.140625" style="66"/>
    <col min="20" max="20" width="0" style="66" hidden="1" customWidth="1"/>
    <col min="21" max="16384" width="9.140625" style="66"/>
  </cols>
  <sheetData>
    <row r="1" spans="1:19" ht="19.5" customHeight="1" x14ac:dyDescent="0.25">
      <c r="A1" s="126" t="s">
        <v>57</v>
      </c>
      <c r="B1" s="126"/>
      <c r="C1" s="126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</row>
    <row r="2" spans="1:19" x14ac:dyDescent="0.25">
      <c r="A2" s="128" t="s">
        <v>58</v>
      </c>
      <c r="B2" s="131" t="s">
        <v>59</v>
      </c>
      <c r="C2" s="131" t="s">
        <v>10</v>
      </c>
      <c r="D2" s="132" t="s">
        <v>60</v>
      </c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</row>
    <row r="3" spans="1:19" s="67" customFormat="1" ht="15" customHeight="1" x14ac:dyDescent="0.2">
      <c r="A3" s="129"/>
      <c r="B3" s="131"/>
      <c r="C3" s="131"/>
      <c r="D3" s="207" t="s">
        <v>55</v>
      </c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8"/>
      <c r="R3" s="209"/>
    </row>
    <row r="4" spans="1:19" s="67" customFormat="1" ht="15" customHeight="1" x14ac:dyDescent="0.2">
      <c r="A4" s="129"/>
      <c r="B4" s="131"/>
      <c r="C4" s="131"/>
      <c r="D4" s="208" t="s">
        <v>61</v>
      </c>
      <c r="E4" s="208"/>
      <c r="F4" s="209"/>
      <c r="G4" s="208" t="s">
        <v>62</v>
      </c>
      <c r="H4" s="208"/>
      <c r="I4" s="209"/>
      <c r="J4" s="207" t="s">
        <v>63</v>
      </c>
      <c r="K4" s="208"/>
      <c r="L4" s="208"/>
      <c r="M4" s="207" t="s">
        <v>64</v>
      </c>
      <c r="N4" s="208"/>
      <c r="O4" s="208"/>
      <c r="P4" s="210" t="s">
        <v>65</v>
      </c>
      <c r="Q4" s="210"/>
      <c r="R4" s="210"/>
    </row>
    <row r="5" spans="1:19" s="67" customFormat="1" ht="15" customHeight="1" x14ac:dyDescent="0.25">
      <c r="A5" s="130"/>
      <c r="B5" s="131"/>
      <c r="C5" s="131"/>
      <c r="D5" s="211" t="s">
        <v>66</v>
      </c>
      <c r="E5" s="211" t="s">
        <v>67</v>
      </c>
      <c r="F5" s="211" t="s">
        <v>68</v>
      </c>
      <c r="G5" s="211" t="s">
        <v>66</v>
      </c>
      <c r="H5" s="211" t="s">
        <v>67</v>
      </c>
      <c r="I5" s="211" t="s">
        <v>68</v>
      </c>
      <c r="J5" s="211" t="s">
        <v>66</v>
      </c>
      <c r="K5" s="211" t="s">
        <v>67</v>
      </c>
      <c r="L5" s="211" t="s">
        <v>68</v>
      </c>
      <c r="M5" s="211" t="s">
        <v>66</v>
      </c>
      <c r="N5" s="211" t="s">
        <v>67</v>
      </c>
      <c r="O5" s="211" t="s">
        <v>68</v>
      </c>
      <c r="P5" s="211" t="s">
        <v>66</v>
      </c>
      <c r="Q5" s="211" t="s">
        <v>67</v>
      </c>
      <c r="R5" s="211" t="s">
        <v>68</v>
      </c>
    </row>
    <row r="6" spans="1:19" s="68" customFormat="1" x14ac:dyDescent="0.2">
      <c r="A6" s="101">
        <v>1</v>
      </c>
      <c r="B6" s="101">
        <v>2</v>
      </c>
      <c r="C6" s="101">
        <v>3</v>
      </c>
      <c r="D6" s="101">
        <f>C6+1</f>
        <v>4</v>
      </c>
      <c r="E6" s="101">
        <f t="shared" ref="E6:R6" si="0">D6+1</f>
        <v>5</v>
      </c>
      <c r="F6" s="101">
        <f t="shared" si="0"/>
        <v>6</v>
      </c>
      <c r="G6" s="101">
        <f t="shared" si="0"/>
        <v>7</v>
      </c>
      <c r="H6" s="101">
        <f t="shared" si="0"/>
        <v>8</v>
      </c>
      <c r="I6" s="101">
        <f t="shared" si="0"/>
        <v>9</v>
      </c>
      <c r="J6" s="101">
        <f t="shared" si="0"/>
        <v>10</v>
      </c>
      <c r="K6" s="101">
        <f t="shared" si="0"/>
        <v>11</v>
      </c>
      <c r="L6" s="101">
        <f t="shared" si="0"/>
        <v>12</v>
      </c>
      <c r="M6" s="101">
        <f t="shared" si="0"/>
        <v>13</v>
      </c>
      <c r="N6" s="101">
        <f t="shared" si="0"/>
        <v>14</v>
      </c>
      <c r="O6" s="101">
        <f t="shared" si="0"/>
        <v>15</v>
      </c>
      <c r="P6" s="101">
        <f t="shared" si="0"/>
        <v>16</v>
      </c>
      <c r="Q6" s="101">
        <f t="shared" si="0"/>
        <v>17</v>
      </c>
      <c r="R6" s="101">
        <f t="shared" si="0"/>
        <v>18</v>
      </c>
    </row>
    <row r="7" spans="1:19" s="68" customFormat="1" ht="31.5" x14ac:dyDescent="0.2">
      <c r="A7" s="102" t="s">
        <v>0</v>
      </c>
      <c r="B7" s="69" t="s">
        <v>69</v>
      </c>
      <c r="C7" s="70" t="s">
        <v>44</v>
      </c>
      <c r="D7" s="164">
        <v>52139.697999999997</v>
      </c>
      <c r="E7" s="165">
        <v>46077.197</v>
      </c>
      <c r="F7" s="166">
        <v>98216.895000000004</v>
      </c>
      <c r="G7" s="164">
        <v>51004.378499999999</v>
      </c>
      <c r="H7" s="165">
        <v>45073.885799999996</v>
      </c>
      <c r="I7" s="166">
        <v>96078.26433333334</v>
      </c>
      <c r="J7" s="164">
        <v>45119.839999999997</v>
      </c>
      <c r="K7" s="165">
        <v>45510.860999999997</v>
      </c>
      <c r="L7" s="166">
        <v>90630.701000000001</v>
      </c>
      <c r="M7" s="164">
        <v>42537</v>
      </c>
      <c r="N7" s="165">
        <v>42900.442999999999</v>
      </c>
      <c r="O7" s="166">
        <v>85437.442999999999</v>
      </c>
      <c r="P7" s="164">
        <v>40404</v>
      </c>
      <c r="Q7" s="165">
        <v>40743.81</v>
      </c>
      <c r="R7" s="166">
        <v>81147.81</v>
      </c>
      <c r="S7" s="115"/>
    </row>
    <row r="8" spans="1:19" s="68" customFormat="1" x14ac:dyDescent="0.2">
      <c r="A8" s="71" t="s">
        <v>15</v>
      </c>
      <c r="B8" s="72" t="s">
        <v>70</v>
      </c>
      <c r="C8" s="99" t="s">
        <v>44</v>
      </c>
      <c r="D8" s="167">
        <v>52139.697999999997</v>
      </c>
      <c r="E8" s="168">
        <v>46077.197</v>
      </c>
      <c r="F8" s="169">
        <v>98216.895000000004</v>
      </c>
      <c r="G8" s="170">
        <v>51004.378499999999</v>
      </c>
      <c r="H8" s="171">
        <v>45073.885799999996</v>
      </c>
      <c r="I8" s="172">
        <v>96078.26433333334</v>
      </c>
      <c r="J8" s="170">
        <v>45119.839999999997</v>
      </c>
      <c r="K8" s="171">
        <v>45510.860999999997</v>
      </c>
      <c r="L8" s="172">
        <v>90630.701000000001</v>
      </c>
      <c r="M8" s="170">
        <v>42537</v>
      </c>
      <c r="N8" s="171">
        <v>42900.442999999999</v>
      </c>
      <c r="O8" s="172">
        <v>85437.442999999999</v>
      </c>
      <c r="P8" s="170">
        <v>40404</v>
      </c>
      <c r="Q8" s="171">
        <v>40743.81</v>
      </c>
      <c r="R8" s="172">
        <v>81147.81</v>
      </c>
    </row>
    <row r="9" spans="1:19" s="68" customFormat="1" x14ac:dyDescent="0.2">
      <c r="A9" s="86" t="s">
        <v>17</v>
      </c>
      <c r="B9" s="73" t="s">
        <v>71</v>
      </c>
      <c r="C9" s="74" t="s">
        <v>44</v>
      </c>
      <c r="D9" s="173"/>
      <c r="E9" s="174"/>
      <c r="F9" s="169"/>
      <c r="G9" s="173"/>
      <c r="H9" s="174"/>
      <c r="I9" s="169"/>
      <c r="J9" s="173"/>
      <c r="K9" s="174"/>
      <c r="L9" s="169"/>
      <c r="M9" s="173"/>
      <c r="N9" s="174"/>
      <c r="O9" s="169"/>
      <c r="P9" s="173"/>
      <c r="Q9" s="174"/>
      <c r="R9" s="169"/>
    </row>
    <row r="10" spans="1:19" s="68" customFormat="1" ht="31.5" x14ac:dyDescent="0.2">
      <c r="A10" s="87" t="s">
        <v>1</v>
      </c>
      <c r="B10" s="75" t="s">
        <v>72</v>
      </c>
      <c r="C10" s="74" t="s">
        <v>44</v>
      </c>
      <c r="D10" s="117"/>
      <c r="E10" s="118"/>
      <c r="F10" s="175"/>
      <c r="G10" s="117"/>
      <c r="H10" s="118"/>
      <c r="I10" s="175"/>
      <c r="J10" s="117"/>
      <c r="K10" s="118"/>
      <c r="L10" s="175"/>
      <c r="M10" s="117"/>
      <c r="N10" s="118"/>
      <c r="O10" s="175"/>
      <c r="P10" s="117"/>
      <c r="Q10" s="118"/>
      <c r="R10" s="175"/>
    </row>
    <row r="11" spans="1:19" s="68" customFormat="1" x14ac:dyDescent="0.2">
      <c r="A11" s="86" t="s">
        <v>45</v>
      </c>
      <c r="B11" s="76" t="s">
        <v>73</v>
      </c>
      <c r="C11" s="74" t="s">
        <v>44</v>
      </c>
      <c r="D11" s="167"/>
      <c r="E11" s="168"/>
      <c r="F11" s="169"/>
      <c r="G11" s="173"/>
      <c r="H11" s="174"/>
      <c r="I11" s="169"/>
      <c r="J11" s="173"/>
      <c r="K11" s="174"/>
      <c r="L11" s="169"/>
      <c r="M11" s="173"/>
      <c r="N11" s="174"/>
      <c r="O11" s="169"/>
      <c r="P11" s="173"/>
      <c r="Q11" s="174"/>
      <c r="R11" s="169"/>
    </row>
    <row r="12" spans="1:19" s="68" customFormat="1" x14ac:dyDescent="0.2">
      <c r="A12" s="86" t="s">
        <v>46</v>
      </c>
      <c r="B12" s="76" t="s">
        <v>74</v>
      </c>
      <c r="C12" s="74" t="s">
        <v>44</v>
      </c>
      <c r="D12" s="167">
        <v>52139.697999999997</v>
      </c>
      <c r="E12" s="168">
        <v>46077.197</v>
      </c>
      <c r="F12" s="169">
        <v>98216.895000000004</v>
      </c>
      <c r="G12" s="167">
        <v>51004.378499999999</v>
      </c>
      <c r="H12" s="168">
        <v>45073.885799999996</v>
      </c>
      <c r="I12" s="172">
        <v>96078.26433333334</v>
      </c>
      <c r="J12" s="167">
        <v>45119.839999999997</v>
      </c>
      <c r="K12" s="168">
        <v>45510.860999999997</v>
      </c>
      <c r="L12" s="172">
        <v>90630.701000000001</v>
      </c>
      <c r="M12" s="167">
        <v>42537</v>
      </c>
      <c r="N12" s="168">
        <v>42900.442999999999</v>
      </c>
      <c r="O12" s="172">
        <v>85437.442999999999</v>
      </c>
      <c r="P12" s="167">
        <v>40404</v>
      </c>
      <c r="Q12" s="168">
        <v>40743.81</v>
      </c>
      <c r="R12" s="172">
        <v>81147.81</v>
      </c>
    </row>
    <row r="13" spans="1:19" s="68" customFormat="1" x14ac:dyDescent="0.2">
      <c r="A13" s="86" t="s">
        <v>47</v>
      </c>
      <c r="B13" s="76" t="s">
        <v>75</v>
      </c>
      <c r="C13" s="74" t="s">
        <v>44</v>
      </c>
      <c r="D13" s="167"/>
      <c r="E13" s="168"/>
      <c r="F13" s="169"/>
      <c r="G13" s="167"/>
      <c r="H13" s="168"/>
      <c r="I13" s="169"/>
      <c r="J13" s="167"/>
      <c r="K13" s="168"/>
      <c r="L13" s="169"/>
      <c r="M13" s="167"/>
      <c r="N13" s="168"/>
      <c r="O13" s="169"/>
      <c r="P13" s="167"/>
      <c r="Q13" s="168"/>
      <c r="R13" s="169"/>
    </row>
    <row r="14" spans="1:19" s="68" customFormat="1" x14ac:dyDescent="0.2">
      <c r="A14" s="103" t="s">
        <v>76</v>
      </c>
      <c r="B14" s="77" t="s">
        <v>77</v>
      </c>
      <c r="C14" s="78" t="s">
        <v>44</v>
      </c>
      <c r="D14" s="167"/>
      <c r="E14" s="168"/>
      <c r="F14" s="169"/>
      <c r="G14" s="167"/>
      <c r="H14" s="168"/>
      <c r="I14" s="169"/>
      <c r="J14" s="167"/>
      <c r="K14" s="168"/>
      <c r="L14" s="169"/>
      <c r="M14" s="167"/>
      <c r="N14" s="168"/>
      <c r="O14" s="169"/>
      <c r="P14" s="167"/>
      <c r="Q14" s="168"/>
      <c r="R14" s="169"/>
    </row>
    <row r="15" spans="1:19" s="68" customFormat="1" x14ac:dyDescent="0.2">
      <c r="A15" s="84" t="s">
        <v>78</v>
      </c>
      <c r="B15" s="77" t="s">
        <v>79</v>
      </c>
      <c r="C15" s="74" t="s">
        <v>44</v>
      </c>
      <c r="D15" s="173"/>
      <c r="E15" s="174"/>
      <c r="F15" s="169"/>
      <c r="G15" s="173"/>
      <c r="H15" s="174"/>
      <c r="I15" s="169"/>
      <c r="J15" s="173"/>
      <c r="K15" s="174"/>
      <c r="L15" s="169"/>
      <c r="M15" s="173"/>
      <c r="N15" s="174"/>
      <c r="O15" s="169"/>
      <c r="P15" s="173"/>
      <c r="Q15" s="174"/>
      <c r="R15" s="169"/>
    </row>
    <row r="16" spans="1:19" s="82" customFormat="1" ht="31.5" x14ac:dyDescent="0.2">
      <c r="A16" s="79" t="s">
        <v>48</v>
      </c>
      <c r="B16" s="80" t="s">
        <v>80</v>
      </c>
      <c r="C16" s="81" t="s">
        <v>44</v>
      </c>
      <c r="D16" s="117">
        <v>52139.697999999997</v>
      </c>
      <c r="E16" s="118">
        <v>46077.197</v>
      </c>
      <c r="F16" s="175">
        <v>98216.895000000004</v>
      </c>
      <c r="G16" s="176">
        <v>51004.379000000001</v>
      </c>
      <c r="H16" s="177">
        <v>45073.885999999999</v>
      </c>
      <c r="I16" s="175">
        <v>96078.263999999996</v>
      </c>
      <c r="J16" s="176">
        <v>45119.839999999997</v>
      </c>
      <c r="K16" s="177">
        <v>45510.860999999997</v>
      </c>
      <c r="L16" s="175">
        <v>90630.701000000001</v>
      </c>
      <c r="M16" s="176">
        <v>42537</v>
      </c>
      <c r="N16" s="177">
        <v>42900.442999999999</v>
      </c>
      <c r="O16" s="175">
        <v>85437.442999999999</v>
      </c>
      <c r="P16" s="176">
        <v>40404</v>
      </c>
      <c r="Q16" s="177">
        <v>40743.81</v>
      </c>
      <c r="R16" s="175">
        <v>81147.81</v>
      </c>
    </row>
    <row r="17" spans="1:20" s="68" customFormat="1" x14ac:dyDescent="0.2">
      <c r="A17" s="83" t="s">
        <v>81</v>
      </c>
      <c r="B17" s="76" t="s">
        <v>82</v>
      </c>
      <c r="C17" s="74" t="s">
        <v>44</v>
      </c>
      <c r="D17" s="178">
        <v>92.820999999999998</v>
      </c>
      <c r="E17" s="179">
        <v>94.358999999999995</v>
      </c>
      <c r="F17" s="180">
        <v>187.18</v>
      </c>
      <c r="G17" s="167">
        <v>65.412199999999999</v>
      </c>
      <c r="H17" s="168">
        <v>66.496099999999998</v>
      </c>
      <c r="I17" s="172">
        <v>131.90833333333219</v>
      </c>
      <c r="J17" s="167">
        <v>56.937999999999995</v>
      </c>
      <c r="K17" s="168">
        <v>57.884</v>
      </c>
      <c r="L17" s="172">
        <v>114.822</v>
      </c>
      <c r="M17" s="167">
        <v>42</v>
      </c>
      <c r="N17" s="168">
        <v>41.094999999999999</v>
      </c>
      <c r="O17" s="172">
        <v>83.094999999999999</v>
      </c>
      <c r="P17" s="167">
        <v>30.922999999999998</v>
      </c>
      <c r="Q17" s="168">
        <v>30.256000000000004</v>
      </c>
      <c r="R17" s="172">
        <v>61.179000000000002</v>
      </c>
    </row>
    <row r="18" spans="1:20" s="68" customFormat="1" x14ac:dyDescent="0.2">
      <c r="A18" s="84" t="s">
        <v>83</v>
      </c>
      <c r="B18" s="85" t="s">
        <v>84</v>
      </c>
      <c r="C18" s="78" t="s">
        <v>44</v>
      </c>
      <c r="D18" s="173"/>
      <c r="E18" s="174"/>
      <c r="F18" s="169"/>
      <c r="G18" s="181"/>
      <c r="H18" s="182"/>
      <c r="I18" s="169"/>
      <c r="J18" s="181"/>
      <c r="K18" s="182"/>
      <c r="L18" s="169"/>
      <c r="M18" s="181"/>
      <c r="N18" s="182"/>
      <c r="O18" s="169"/>
      <c r="P18" s="181"/>
      <c r="Q18" s="182"/>
      <c r="R18" s="169"/>
    </row>
    <row r="19" spans="1:20" s="68" customFormat="1" x14ac:dyDescent="0.2">
      <c r="A19" s="86" t="s">
        <v>85</v>
      </c>
      <c r="B19" s="77" t="s">
        <v>86</v>
      </c>
      <c r="C19" s="74" t="s">
        <v>44</v>
      </c>
      <c r="D19" s="167"/>
      <c r="E19" s="168"/>
      <c r="F19" s="169"/>
      <c r="G19" s="167"/>
      <c r="H19" s="168"/>
      <c r="I19" s="169"/>
      <c r="J19" s="167"/>
      <c r="K19" s="168"/>
      <c r="L19" s="169"/>
      <c r="M19" s="167"/>
      <c r="N19" s="168"/>
      <c r="O19" s="169"/>
      <c r="P19" s="167"/>
      <c r="Q19" s="168"/>
      <c r="R19" s="169"/>
    </row>
    <row r="20" spans="1:20" s="68" customFormat="1" x14ac:dyDescent="0.2">
      <c r="A20" s="86" t="s">
        <v>87</v>
      </c>
      <c r="B20" s="77" t="s">
        <v>88</v>
      </c>
      <c r="C20" s="74" t="s">
        <v>44</v>
      </c>
      <c r="D20" s="167">
        <v>92.820999999999998</v>
      </c>
      <c r="E20" s="168">
        <v>94.358999999999995</v>
      </c>
      <c r="F20" s="169">
        <v>187.18</v>
      </c>
      <c r="G20" s="167">
        <v>65.412199999999999</v>
      </c>
      <c r="H20" s="168">
        <v>66.496099999999998</v>
      </c>
      <c r="I20" s="169">
        <v>131.9083</v>
      </c>
      <c r="J20" s="167">
        <v>56.937999999999995</v>
      </c>
      <c r="K20" s="168">
        <v>57.884</v>
      </c>
      <c r="L20" s="169">
        <v>114.822</v>
      </c>
      <c r="M20" s="167">
        <v>42</v>
      </c>
      <c r="N20" s="168">
        <v>41.094999999999999</v>
      </c>
      <c r="O20" s="169">
        <v>83.094999999999999</v>
      </c>
      <c r="P20" s="167">
        <v>30.922999999999998</v>
      </c>
      <c r="Q20" s="168">
        <v>30.256000000000004</v>
      </c>
      <c r="R20" s="169">
        <v>61.179000000000002</v>
      </c>
      <c r="S20" s="115"/>
    </row>
    <row r="21" spans="1:20" s="68" customFormat="1" x14ac:dyDescent="0.2">
      <c r="A21" s="87" t="s">
        <v>89</v>
      </c>
      <c r="B21" s="75" t="s">
        <v>90</v>
      </c>
      <c r="C21" s="74" t="s">
        <v>44</v>
      </c>
      <c r="D21" s="117">
        <v>52046.876999999993</v>
      </c>
      <c r="E21" s="118">
        <v>45982.838000000003</v>
      </c>
      <c r="F21" s="175">
        <v>98029.714999999997</v>
      </c>
      <c r="G21" s="117">
        <v>50938.966800000002</v>
      </c>
      <c r="H21" s="118">
        <v>45007.389900000002</v>
      </c>
      <c r="I21" s="119">
        <v>95946.35566666667</v>
      </c>
      <c r="J21" s="117">
        <v>45062.901999999995</v>
      </c>
      <c r="K21" s="118">
        <v>45452.976999999999</v>
      </c>
      <c r="L21" s="119">
        <v>90515.879000000001</v>
      </c>
      <c r="M21" s="117">
        <v>42495</v>
      </c>
      <c r="N21" s="118">
        <v>42859.347999999998</v>
      </c>
      <c r="O21" s="119">
        <v>85354.347999999998</v>
      </c>
      <c r="P21" s="117">
        <v>40370.250199146263</v>
      </c>
      <c r="Q21" s="118">
        <v>40716.380800853731</v>
      </c>
      <c r="R21" s="119">
        <v>81086.630999999994</v>
      </c>
      <c r="S21" s="115"/>
    </row>
    <row r="22" spans="1:20" s="68" customFormat="1" x14ac:dyDescent="0.2">
      <c r="A22" s="87"/>
      <c r="B22" s="109" t="s">
        <v>91</v>
      </c>
      <c r="C22" s="110"/>
      <c r="D22" s="120">
        <v>52046.877</v>
      </c>
      <c r="E22" s="121">
        <v>45982.837999999996</v>
      </c>
      <c r="F22" s="122">
        <v>98029.714999999997</v>
      </c>
      <c r="G22" s="120">
        <v>50938.967100000002</v>
      </c>
      <c r="H22" s="121">
        <v>45007.389800000004</v>
      </c>
      <c r="I22" s="122">
        <v>95946.356</v>
      </c>
      <c r="J22" s="120">
        <v>45062.902000000002</v>
      </c>
      <c r="K22" s="121">
        <v>45452.976999999999</v>
      </c>
      <c r="L22" s="122">
        <v>90515.879000000015</v>
      </c>
      <c r="M22" s="120">
        <v>42495</v>
      </c>
      <c r="N22" s="121">
        <v>42859.347999999991</v>
      </c>
      <c r="O22" s="122">
        <v>85354.347999999998</v>
      </c>
      <c r="P22" s="120">
        <v>40370.25</v>
      </c>
      <c r="Q22" s="121">
        <v>40716.381000000001</v>
      </c>
      <c r="R22" s="122">
        <v>81086.630999999994</v>
      </c>
    </row>
    <row r="23" spans="1:20" s="82" customFormat="1" x14ac:dyDescent="0.2">
      <c r="A23" s="104" t="s">
        <v>92</v>
      </c>
      <c r="B23" s="88" t="s">
        <v>93</v>
      </c>
      <c r="C23" s="89" t="s">
        <v>44</v>
      </c>
      <c r="D23" s="117">
        <v>27613.173000000003</v>
      </c>
      <c r="E23" s="118">
        <v>26099.701999999994</v>
      </c>
      <c r="F23" s="175">
        <v>53712.875</v>
      </c>
      <c r="G23" s="183">
        <v>29183.313000000002</v>
      </c>
      <c r="H23" s="184">
        <v>27583.783000000003</v>
      </c>
      <c r="I23" s="175">
        <v>56767.095999999998</v>
      </c>
      <c r="J23" s="183">
        <v>28634.466</v>
      </c>
      <c r="K23" s="184">
        <v>25962.437000000002</v>
      </c>
      <c r="L23" s="175">
        <v>54596.903000000006</v>
      </c>
      <c r="M23" s="183">
        <v>26247</v>
      </c>
      <c r="N23" s="184">
        <v>23797.378999999994</v>
      </c>
      <c r="O23" s="175">
        <v>50044.378999999994</v>
      </c>
      <c r="P23" s="183">
        <v>24934.65</v>
      </c>
      <c r="Q23" s="184">
        <v>22607.510000000002</v>
      </c>
      <c r="R23" s="175">
        <v>47542.16</v>
      </c>
      <c r="S23" s="114"/>
      <c r="T23" s="112">
        <f>O21-O22</f>
        <v>0</v>
      </c>
    </row>
    <row r="24" spans="1:20" s="68" customFormat="1" x14ac:dyDescent="0.2">
      <c r="A24" s="86"/>
      <c r="B24" s="77" t="s">
        <v>94</v>
      </c>
      <c r="C24" s="74" t="s">
        <v>44</v>
      </c>
      <c r="D24" s="167"/>
      <c r="E24" s="168"/>
      <c r="F24" s="169"/>
      <c r="G24" s="167"/>
      <c r="H24" s="168"/>
      <c r="I24" s="169"/>
      <c r="J24" s="167"/>
      <c r="K24" s="168"/>
      <c r="L24" s="169"/>
      <c r="M24" s="167"/>
      <c r="N24" s="168"/>
      <c r="O24" s="169"/>
      <c r="P24" s="167"/>
      <c r="Q24" s="168"/>
      <c r="R24" s="169"/>
    </row>
    <row r="25" spans="1:20" s="68" customFormat="1" x14ac:dyDescent="0.2">
      <c r="A25" s="71"/>
      <c r="B25" s="90" t="s">
        <v>95</v>
      </c>
      <c r="C25" s="99" t="s">
        <v>44</v>
      </c>
      <c r="D25" s="173"/>
      <c r="E25" s="168"/>
      <c r="F25" s="169"/>
      <c r="G25" s="173"/>
      <c r="H25" s="168"/>
      <c r="I25" s="169"/>
      <c r="J25" s="173"/>
      <c r="K25" s="168"/>
      <c r="L25" s="169"/>
      <c r="M25" s="173"/>
      <c r="N25" s="168"/>
      <c r="O25" s="169"/>
      <c r="P25" s="173"/>
      <c r="Q25" s="168"/>
      <c r="R25" s="169"/>
    </row>
    <row r="26" spans="1:20" s="68" customFormat="1" x14ac:dyDescent="0.2">
      <c r="A26" s="86"/>
      <c r="B26" s="73" t="s">
        <v>96</v>
      </c>
      <c r="C26" s="74" t="s">
        <v>44</v>
      </c>
      <c r="D26" s="173"/>
      <c r="E26" s="168"/>
      <c r="F26" s="169"/>
      <c r="G26" s="173"/>
      <c r="H26" s="168"/>
      <c r="I26" s="169"/>
      <c r="J26" s="173"/>
      <c r="K26" s="168"/>
      <c r="L26" s="169"/>
      <c r="M26" s="173"/>
      <c r="N26" s="168"/>
      <c r="O26" s="169"/>
      <c r="P26" s="173"/>
      <c r="Q26" s="168"/>
      <c r="R26" s="169"/>
    </row>
    <row r="27" spans="1:20" s="68" customFormat="1" x14ac:dyDescent="0.2">
      <c r="A27" s="86" t="s">
        <v>97</v>
      </c>
      <c r="B27" s="77" t="s">
        <v>98</v>
      </c>
      <c r="C27" s="74" t="s">
        <v>44</v>
      </c>
      <c r="D27" s="167">
        <v>27613.173000000003</v>
      </c>
      <c r="E27" s="168">
        <v>26099.701999999994</v>
      </c>
      <c r="F27" s="169">
        <v>53712.875</v>
      </c>
      <c r="G27" s="167">
        <v>29183.313000000002</v>
      </c>
      <c r="H27" s="168">
        <v>27583.783000000003</v>
      </c>
      <c r="I27" s="169">
        <v>56767.095999999998</v>
      </c>
      <c r="J27" s="167">
        <v>28634.466</v>
      </c>
      <c r="K27" s="168">
        <v>25962.437000000002</v>
      </c>
      <c r="L27" s="169">
        <v>54596.903000000006</v>
      </c>
      <c r="M27" s="167">
        <v>26247</v>
      </c>
      <c r="N27" s="168">
        <v>23797.378999999994</v>
      </c>
      <c r="O27" s="169">
        <v>50044.378999999994</v>
      </c>
      <c r="P27" s="167">
        <v>24934.65</v>
      </c>
      <c r="Q27" s="168">
        <v>22607.510000000002</v>
      </c>
      <c r="R27" s="169">
        <v>47542.16</v>
      </c>
    </row>
    <row r="28" spans="1:20" s="68" customFormat="1" x14ac:dyDescent="0.2">
      <c r="A28" s="86"/>
      <c r="B28" s="73" t="s">
        <v>95</v>
      </c>
      <c r="C28" s="74" t="s">
        <v>44</v>
      </c>
      <c r="D28" s="167">
        <v>10382.557000000001</v>
      </c>
      <c r="E28" s="168">
        <v>10071.645</v>
      </c>
      <c r="F28" s="169">
        <v>20454.202000000001</v>
      </c>
      <c r="G28" s="167">
        <v>10972.9298</v>
      </c>
      <c r="H28" s="168">
        <v>10644.3388</v>
      </c>
      <c r="I28" s="169">
        <v>21617.268599999999</v>
      </c>
      <c r="J28" s="167">
        <v>8590.34</v>
      </c>
      <c r="K28" s="168">
        <v>7788.7309999999998</v>
      </c>
      <c r="L28" s="169">
        <v>16379.071</v>
      </c>
      <c r="M28" s="167">
        <v>7874.9844213273191</v>
      </c>
      <c r="N28" s="168">
        <v>7140.0155786726809</v>
      </c>
      <c r="O28" s="169">
        <v>15015</v>
      </c>
      <c r="P28" s="167">
        <v>7481.2349999999997</v>
      </c>
      <c r="Q28" s="168">
        <v>6783.0150000000003</v>
      </c>
      <c r="R28" s="169">
        <v>14264.25</v>
      </c>
    </row>
    <row r="29" spans="1:20" s="68" customFormat="1" x14ac:dyDescent="0.2">
      <c r="A29" s="86"/>
      <c r="B29" s="73" t="s">
        <v>96</v>
      </c>
      <c r="C29" s="74" t="s">
        <v>44</v>
      </c>
      <c r="D29" s="167">
        <v>17230.616000000002</v>
      </c>
      <c r="E29" s="168">
        <v>16028.056999999993</v>
      </c>
      <c r="F29" s="169">
        <v>33258.672999999995</v>
      </c>
      <c r="G29" s="167">
        <v>18210.3832</v>
      </c>
      <c r="H29" s="168">
        <v>16939.444200000002</v>
      </c>
      <c r="I29" s="169">
        <v>35149.827400000002</v>
      </c>
      <c r="J29" s="167">
        <v>20044.126</v>
      </c>
      <c r="K29" s="168">
        <v>18173.706000000002</v>
      </c>
      <c r="L29" s="169">
        <v>38217.832000000002</v>
      </c>
      <c r="M29" s="167">
        <v>18372.015578672683</v>
      </c>
      <c r="N29" s="168">
        <v>16657.363421327311</v>
      </c>
      <c r="O29" s="169">
        <v>35029.378999999994</v>
      </c>
      <c r="P29" s="167">
        <v>17453.415000000001</v>
      </c>
      <c r="Q29" s="168">
        <v>15824.495000000003</v>
      </c>
      <c r="R29" s="169">
        <v>33277.910000000003</v>
      </c>
    </row>
    <row r="30" spans="1:20" s="82" customFormat="1" x14ac:dyDescent="0.2">
      <c r="A30" s="104" t="s">
        <v>99</v>
      </c>
      <c r="B30" s="91" t="s">
        <v>100</v>
      </c>
      <c r="C30" s="89" t="s">
        <v>44</v>
      </c>
      <c r="D30" s="117">
        <v>8055.2420000000002</v>
      </c>
      <c r="E30" s="118">
        <v>6720.7609999999995</v>
      </c>
      <c r="F30" s="175">
        <v>14776.003000000001</v>
      </c>
      <c r="G30" s="117">
        <v>7947.9279999999999</v>
      </c>
      <c r="H30" s="118">
        <v>6631.2253000000001</v>
      </c>
      <c r="I30" s="175">
        <v>14579.153333333334</v>
      </c>
      <c r="J30" s="117">
        <v>4899.13</v>
      </c>
      <c r="K30" s="118">
        <v>7560.36</v>
      </c>
      <c r="L30" s="175">
        <v>12459.490000000002</v>
      </c>
      <c r="M30" s="117">
        <v>4491</v>
      </c>
      <c r="N30" s="118">
        <v>6926.4789999999994</v>
      </c>
      <c r="O30" s="175">
        <v>11417.478999999999</v>
      </c>
      <c r="P30" s="117">
        <v>4266.45</v>
      </c>
      <c r="Q30" s="118">
        <v>6580.1550000000007</v>
      </c>
      <c r="R30" s="175">
        <v>10846.605</v>
      </c>
      <c r="S30" s="114"/>
    </row>
    <row r="31" spans="1:20" s="68" customFormat="1" x14ac:dyDescent="0.2">
      <c r="A31" s="92"/>
      <c r="B31" s="93" t="s">
        <v>95</v>
      </c>
      <c r="C31" s="78" t="s">
        <v>44</v>
      </c>
      <c r="D31" s="167">
        <v>7256.4520000000002</v>
      </c>
      <c r="E31" s="168">
        <v>6069.7959999999994</v>
      </c>
      <c r="F31" s="169">
        <v>13326.248</v>
      </c>
      <c r="G31" s="185">
        <v>7159.7797</v>
      </c>
      <c r="H31" s="186">
        <v>5988.9326000000001</v>
      </c>
      <c r="I31" s="169">
        <v>13148.712299999999</v>
      </c>
      <c r="J31" s="185">
        <v>3863.451</v>
      </c>
      <c r="K31" s="186">
        <v>5962.1059999999998</v>
      </c>
      <c r="L31" s="169">
        <v>9825.5570000000007</v>
      </c>
      <c r="M31" s="185">
        <v>3542.458540979143</v>
      </c>
      <c r="N31" s="186">
        <v>5463.5414590208575</v>
      </c>
      <c r="O31" s="187">
        <v>9006</v>
      </c>
      <c r="P31" s="185">
        <v>3365.3359999999998</v>
      </c>
      <c r="Q31" s="186">
        <v>5190.3640000000014</v>
      </c>
      <c r="R31" s="169">
        <v>8555.7000000000007</v>
      </c>
    </row>
    <row r="32" spans="1:20" s="68" customFormat="1" x14ac:dyDescent="0.2">
      <c r="A32" s="86"/>
      <c r="B32" s="94" t="s">
        <v>101</v>
      </c>
      <c r="C32" s="74" t="s">
        <v>44</v>
      </c>
      <c r="D32" s="167">
        <v>798.79</v>
      </c>
      <c r="E32" s="168">
        <v>650.96500000000003</v>
      </c>
      <c r="F32" s="169">
        <v>1449.7550000000001</v>
      </c>
      <c r="G32" s="167">
        <v>788.14829999999995</v>
      </c>
      <c r="H32" s="168">
        <v>642.29269999999997</v>
      </c>
      <c r="I32" s="169">
        <v>1430.441</v>
      </c>
      <c r="J32" s="167">
        <v>1035.6790000000001</v>
      </c>
      <c r="K32" s="168">
        <v>1598.2539999999999</v>
      </c>
      <c r="L32" s="169">
        <v>2633.933</v>
      </c>
      <c r="M32" s="167">
        <v>948.54145902085702</v>
      </c>
      <c r="N32" s="168">
        <v>1462.9375409791419</v>
      </c>
      <c r="O32" s="169">
        <v>2411.4789999999994</v>
      </c>
      <c r="P32" s="167">
        <v>901.11400000000003</v>
      </c>
      <c r="Q32" s="168">
        <v>1389.7909999999988</v>
      </c>
      <c r="R32" s="169">
        <v>2290.9049999999988</v>
      </c>
    </row>
    <row r="33" spans="1:19" s="82" customFormat="1" x14ac:dyDescent="0.2">
      <c r="A33" s="95" t="s">
        <v>102</v>
      </c>
      <c r="B33" s="96" t="s">
        <v>103</v>
      </c>
      <c r="C33" s="81" t="s">
        <v>44</v>
      </c>
      <c r="D33" s="117">
        <v>16378.462</v>
      </c>
      <c r="E33" s="118">
        <v>13162.375</v>
      </c>
      <c r="F33" s="175">
        <v>29540.837</v>
      </c>
      <c r="G33" s="176">
        <v>13807.7261</v>
      </c>
      <c r="H33" s="177">
        <v>10792.3815</v>
      </c>
      <c r="I33" s="188">
        <v>24600.10666666667</v>
      </c>
      <c r="J33" s="176">
        <v>11529.306</v>
      </c>
      <c r="K33" s="177">
        <v>11930.18</v>
      </c>
      <c r="L33" s="188">
        <v>23459.486000000004</v>
      </c>
      <c r="M33" s="176">
        <v>11757</v>
      </c>
      <c r="N33" s="177">
        <v>12135.489999999998</v>
      </c>
      <c r="O33" s="188">
        <v>23892.489999999998</v>
      </c>
      <c r="P33" s="176">
        <v>11169.15</v>
      </c>
      <c r="Q33" s="177">
        <v>11528.716000000002</v>
      </c>
      <c r="R33" s="188">
        <v>22697.866000000002</v>
      </c>
      <c r="S33" s="114"/>
    </row>
    <row r="34" spans="1:19" s="68" customFormat="1" x14ac:dyDescent="0.2">
      <c r="A34" s="86"/>
      <c r="B34" s="73" t="s">
        <v>95</v>
      </c>
      <c r="C34" s="74" t="s">
        <v>44</v>
      </c>
      <c r="D34" s="167">
        <v>994.24099999999999</v>
      </c>
      <c r="E34" s="168">
        <v>907.12599999999998</v>
      </c>
      <c r="F34" s="169">
        <v>1901.367</v>
      </c>
      <c r="G34" s="167">
        <v>827.95330000000001</v>
      </c>
      <c r="H34" s="168">
        <v>755.40840000000003</v>
      </c>
      <c r="I34" s="187">
        <v>1583.3616999999999</v>
      </c>
      <c r="J34" s="167">
        <v>698.17499999999995</v>
      </c>
      <c r="K34" s="168">
        <v>812.62099999999998</v>
      </c>
      <c r="L34" s="187">
        <v>1510.7959999999998</v>
      </c>
      <c r="M34" s="167">
        <v>757.31005851629538</v>
      </c>
      <c r="N34" s="168">
        <v>781.68994148370462</v>
      </c>
      <c r="O34" s="187">
        <v>1539</v>
      </c>
      <c r="P34" s="167">
        <v>719.44500000000005</v>
      </c>
      <c r="Q34" s="168">
        <v>742.6049999999999</v>
      </c>
      <c r="R34" s="187">
        <v>1462.05</v>
      </c>
    </row>
    <row r="35" spans="1:19" s="68" customFormat="1" x14ac:dyDescent="0.2">
      <c r="A35" s="97"/>
      <c r="B35" s="98" t="s">
        <v>104</v>
      </c>
      <c r="C35" s="100" t="s">
        <v>44</v>
      </c>
      <c r="D35" s="189">
        <v>15384.221</v>
      </c>
      <c r="E35" s="190">
        <v>12255.249</v>
      </c>
      <c r="F35" s="191">
        <v>27639.47</v>
      </c>
      <c r="G35" s="192">
        <v>12979.772800000001</v>
      </c>
      <c r="H35" s="193">
        <v>10036.973099999999</v>
      </c>
      <c r="I35" s="194">
        <v>23016.744900000002</v>
      </c>
      <c r="J35" s="192">
        <v>10831.131000000001</v>
      </c>
      <c r="K35" s="193">
        <v>11117.559000000001</v>
      </c>
      <c r="L35" s="194">
        <v>21948.690000000002</v>
      </c>
      <c r="M35" s="192">
        <v>10999.689941483704</v>
      </c>
      <c r="N35" s="193">
        <v>11353.800058516294</v>
      </c>
      <c r="O35" s="194">
        <v>22353.489999999998</v>
      </c>
      <c r="P35" s="192">
        <v>10449.705</v>
      </c>
      <c r="Q35" s="193">
        <v>10786.111000000003</v>
      </c>
      <c r="R35" s="194">
        <v>21235.816000000003</v>
      </c>
    </row>
    <row r="36" spans="1:19" hidden="1" x14ac:dyDescent="0.25">
      <c r="J36" s="111"/>
      <c r="K36" s="111"/>
      <c r="P36" s="66">
        <f>M36</f>
        <v>0</v>
      </c>
    </row>
    <row r="37" spans="1:19" hidden="1" x14ac:dyDescent="0.25">
      <c r="L37" s="111"/>
      <c r="M37" s="111"/>
      <c r="N37" s="111"/>
      <c r="O37" s="111"/>
    </row>
    <row r="38" spans="1:19" hidden="1" x14ac:dyDescent="0.25">
      <c r="M38" s="113">
        <v>27715.423999999999</v>
      </c>
      <c r="N38" s="113">
        <v>62800.455000000002</v>
      </c>
      <c r="O38" s="111">
        <f>M38+N38</f>
        <v>90515.879000000001</v>
      </c>
    </row>
    <row r="39" spans="1:19" hidden="1" x14ac:dyDescent="0.25">
      <c r="J39" s="111"/>
      <c r="K39" s="111"/>
      <c r="L39" s="111"/>
      <c r="M39" s="66">
        <f>M38/O38*O21</f>
        <v>26134.99389497783</v>
      </c>
      <c r="N39" s="111">
        <f>O21-M39</f>
        <v>59219.354105022168</v>
      </c>
      <c r="O39" s="111">
        <f>M39+N39</f>
        <v>85354.347999999998</v>
      </c>
    </row>
    <row r="40" spans="1:19" hidden="1" x14ac:dyDescent="0.25"/>
    <row r="41" spans="1:19" x14ac:dyDescent="0.25">
      <c r="J41" s="111"/>
      <c r="K41" s="111"/>
      <c r="L41" s="111"/>
    </row>
    <row r="42" spans="1:19" x14ac:dyDescent="0.25">
      <c r="O42" s="111"/>
      <c r="P42" s="116"/>
      <c r="Q42" s="116"/>
    </row>
    <row r="43" spans="1:19" x14ac:dyDescent="0.25">
      <c r="P43" s="111"/>
      <c r="Q43" s="111"/>
    </row>
  </sheetData>
  <mergeCells count="11">
    <mergeCell ref="D3:R3"/>
    <mergeCell ref="A1:O1"/>
    <mergeCell ref="A2:A5"/>
    <mergeCell ref="B2:B5"/>
    <mergeCell ref="C2:C5"/>
    <mergeCell ref="D2:R2"/>
    <mergeCell ref="D4:F4"/>
    <mergeCell ref="G4:I4"/>
    <mergeCell ref="J4:L4"/>
    <mergeCell ref="M4:O4"/>
    <mergeCell ref="P4:R4"/>
  </mergeCells>
  <printOptions horizontalCentered="1"/>
  <pageMargins left="0.39370078740157483" right="0.39370078740157483" top="1.1811023622047245" bottom="0.39370078740157483" header="0.31496062992125984" footer="0.31496062992125984"/>
  <pageSetup paperSize="9" scale="55" orientation="landscape" blackAndWhite="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topLeftCell="A7" zoomScaleNormal="100" workbookViewId="0">
      <selection activeCell="I25" sqref="I25"/>
    </sheetView>
  </sheetViews>
  <sheetFormatPr defaultColWidth="9.140625" defaultRowHeight="15" x14ac:dyDescent="0.25"/>
  <cols>
    <col min="1" max="1" width="6.85546875" style="25" customWidth="1"/>
    <col min="2" max="2" width="45.85546875" style="25" customWidth="1"/>
    <col min="3" max="3" width="14.7109375" style="25" customWidth="1"/>
    <col min="4" max="8" width="10.85546875" style="25" customWidth="1"/>
    <col min="9" max="16384" width="9.140625" style="25"/>
  </cols>
  <sheetData>
    <row r="1" spans="1:8" ht="62.25" customHeight="1" x14ac:dyDescent="0.25">
      <c r="A1" s="212" t="s">
        <v>49</v>
      </c>
      <c r="B1" s="212"/>
      <c r="C1" s="212"/>
      <c r="D1" s="212"/>
      <c r="E1" s="212"/>
      <c r="F1" s="212"/>
      <c r="G1" s="212"/>
      <c r="H1" s="212"/>
    </row>
    <row r="2" spans="1:8" ht="6.75" customHeight="1" x14ac:dyDescent="0.25">
      <c r="A2" s="22"/>
      <c r="B2" s="22"/>
      <c r="C2" s="22"/>
      <c r="D2" s="22"/>
    </row>
    <row r="3" spans="1:8" ht="18" customHeight="1" x14ac:dyDescent="0.25">
      <c r="A3" s="133" t="s">
        <v>50</v>
      </c>
      <c r="B3" s="133"/>
      <c r="C3" s="133"/>
      <c r="D3" s="133"/>
      <c r="E3" s="133"/>
      <c r="F3" s="133"/>
      <c r="G3" s="133"/>
      <c r="H3" s="133"/>
    </row>
    <row r="4" spans="1:8" ht="66.75" customHeight="1" x14ac:dyDescent="0.25">
      <c r="A4" s="54" t="s">
        <v>3</v>
      </c>
      <c r="B4" s="48" t="s">
        <v>4</v>
      </c>
      <c r="C4" s="54" t="s">
        <v>5</v>
      </c>
      <c r="D4" s="131" t="s">
        <v>6</v>
      </c>
      <c r="E4" s="131"/>
      <c r="F4" s="131"/>
      <c r="G4" s="131"/>
      <c r="H4" s="131"/>
    </row>
    <row r="5" spans="1:8" ht="15.75" x14ac:dyDescent="0.25">
      <c r="A5" s="54">
        <v>1</v>
      </c>
      <c r="B5" s="48">
        <v>2</v>
      </c>
      <c r="C5" s="54">
        <v>3</v>
      </c>
      <c r="D5" s="131">
        <v>4</v>
      </c>
      <c r="E5" s="131"/>
      <c r="F5" s="131"/>
      <c r="G5" s="131"/>
      <c r="H5" s="131"/>
    </row>
    <row r="6" spans="1:8" ht="15.75" x14ac:dyDescent="0.25">
      <c r="A6" s="54" t="s">
        <v>0</v>
      </c>
      <c r="B6" s="48"/>
      <c r="C6" s="54"/>
      <c r="D6" s="134"/>
      <c r="E6" s="134"/>
      <c r="F6" s="134"/>
      <c r="G6" s="134"/>
      <c r="H6" s="134"/>
    </row>
    <row r="7" spans="1:8" ht="17.25" customHeight="1" x14ac:dyDescent="0.25">
      <c r="A7" s="135" t="s">
        <v>7</v>
      </c>
      <c r="B7" s="136"/>
      <c r="C7" s="26"/>
      <c r="D7" s="134"/>
      <c r="E7" s="134"/>
      <c r="F7" s="134"/>
      <c r="G7" s="134"/>
      <c r="H7" s="134"/>
    </row>
    <row r="8" spans="1:8" ht="31.5" customHeight="1" x14ac:dyDescent="0.25">
      <c r="A8" s="137" t="s">
        <v>41</v>
      </c>
      <c r="B8" s="137"/>
      <c r="C8" s="137"/>
      <c r="D8" s="137"/>
      <c r="E8" s="137"/>
      <c r="F8" s="137"/>
      <c r="G8" s="137"/>
      <c r="H8" s="137"/>
    </row>
    <row r="9" spans="1:8" ht="8.25" customHeight="1" x14ac:dyDescent="0.25">
      <c r="A9" s="5"/>
      <c r="B9" s="5"/>
      <c r="C9" s="5"/>
      <c r="D9" s="5"/>
    </row>
    <row r="10" spans="1:8" ht="15.75" customHeight="1" x14ac:dyDescent="0.25">
      <c r="A10" s="138" t="s">
        <v>37</v>
      </c>
      <c r="B10" s="138"/>
      <c r="C10" s="138"/>
      <c r="D10" s="138"/>
      <c r="E10" s="138"/>
      <c r="F10" s="138"/>
      <c r="G10" s="138"/>
      <c r="H10" s="138"/>
    </row>
    <row r="11" spans="1:8" ht="63.75" customHeight="1" x14ac:dyDescent="0.25">
      <c r="A11" s="54" t="s">
        <v>3</v>
      </c>
      <c r="B11" s="48" t="s">
        <v>4</v>
      </c>
      <c r="C11" s="54" t="s">
        <v>5</v>
      </c>
      <c r="D11" s="131" t="s">
        <v>6</v>
      </c>
      <c r="E11" s="131"/>
      <c r="F11" s="131"/>
      <c r="G11" s="131"/>
      <c r="H11" s="131"/>
    </row>
    <row r="12" spans="1:8" ht="15.75" x14ac:dyDescent="0.25">
      <c r="A12" s="54">
        <v>1</v>
      </c>
      <c r="B12" s="48">
        <v>2</v>
      </c>
      <c r="C12" s="54">
        <v>3</v>
      </c>
      <c r="D12" s="131">
        <v>4</v>
      </c>
      <c r="E12" s="131"/>
      <c r="F12" s="131"/>
      <c r="G12" s="131"/>
      <c r="H12" s="131"/>
    </row>
    <row r="13" spans="1:8" ht="15.75" x14ac:dyDescent="0.25">
      <c r="A13" s="3" t="s">
        <v>0</v>
      </c>
      <c r="B13" s="19"/>
      <c r="C13" s="3"/>
      <c r="D13" s="134"/>
      <c r="E13" s="134"/>
      <c r="F13" s="134"/>
      <c r="G13" s="134"/>
      <c r="H13" s="134"/>
    </row>
    <row r="14" spans="1:8" ht="15.75" x14ac:dyDescent="0.25">
      <c r="A14" s="18" t="s">
        <v>7</v>
      </c>
      <c r="B14" s="19"/>
      <c r="C14" s="4"/>
      <c r="D14" s="204"/>
      <c r="E14" s="205"/>
      <c r="F14" s="205"/>
      <c r="G14" s="205"/>
      <c r="H14" s="206"/>
    </row>
    <row r="15" spans="1:8" ht="16.5" customHeight="1" x14ac:dyDescent="0.25">
      <c r="A15" s="139" t="s">
        <v>38</v>
      </c>
      <c r="B15" s="139"/>
      <c r="C15" s="139"/>
      <c r="D15" s="139"/>
      <c r="E15" s="139"/>
      <c r="F15" s="139"/>
      <c r="G15" s="139"/>
      <c r="H15" s="139"/>
    </row>
    <row r="16" spans="1:8" ht="4.5" customHeight="1" x14ac:dyDescent="0.25">
      <c r="A16" s="5"/>
      <c r="B16" s="5"/>
      <c r="C16" s="5"/>
      <c r="D16" s="5"/>
    </row>
    <row r="17" spans="1:8" ht="31.5" customHeight="1" x14ac:dyDescent="0.25">
      <c r="A17" s="213" t="s">
        <v>39</v>
      </c>
      <c r="B17" s="213"/>
      <c r="C17" s="213"/>
      <c r="D17" s="213"/>
      <c r="E17" s="213"/>
      <c r="F17" s="213"/>
      <c r="G17" s="213"/>
      <c r="H17" s="213"/>
    </row>
    <row r="18" spans="1:8" ht="64.5" customHeight="1" x14ac:dyDescent="0.25">
      <c r="A18" s="54" t="s">
        <v>8</v>
      </c>
      <c r="B18" s="48" t="s">
        <v>4</v>
      </c>
      <c r="C18" s="54" t="s">
        <v>5</v>
      </c>
      <c r="D18" s="131" t="s">
        <v>6</v>
      </c>
      <c r="E18" s="131"/>
      <c r="F18" s="131"/>
      <c r="G18" s="131"/>
      <c r="H18" s="131"/>
    </row>
    <row r="19" spans="1:8" ht="15.75" x14ac:dyDescent="0.25">
      <c r="A19" s="54">
        <v>1</v>
      </c>
      <c r="B19" s="48">
        <v>2</v>
      </c>
      <c r="C19" s="199">
        <v>3</v>
      </c>
      <c r="D19" s="200">
        <v>4</v>
      </c>
      <c r="E19" s="200"/>
      <c r="F19" s="200"/>
      <c r="G19" s="200"/>
      <c r="H19" s="200"/>
    </row>
    <row r="20" spans="1:8" ht="15.75" x14ac:dyDescent="0.25">
      <c r="A20" s="3" t="s">
        <v>0</v>
      </c>
      <c r="B20" s="19"/>
      <c r="C20" s="201"/>
      <c r="D20" s="202"/>
      <c r="E20" s="202"/>
      <c r="F20" s="202"/>
      <c r="G20" s="202"/>
      <c r="H20" s="202"/>
    </row>
    <row r="21" spans="1:8" ht="15.75" x14ac:dyDescent="0.25">
      <c r="A21" s="18" t="s">
        <v>7</v>
      </c>
      <c r="B21" s="19"/>
      <c r="C21" s="203"/>
      <c r="D21" s="202"/>
      <c r="E21" s="202"/>
      <c r="F21" s="202"/>
      <c r="G21" s="202"/>
      <c r="H21" s="202"/>
    </row>
    <row r="22" spans="1:8" ht="31.5" customHeight="1" x14ac:dyDescent="0.25">
      <c r="A22" s="139" t="s">
        <v>40</v>
      </c>
      <c r="B22" s="139"/>
      <c r="C22" s="139"/>
      <c r="D22" s="139"/>
      <c r="E22" s="139"/>
      <c r="F22" s="139"/>
      <c r="G22" s="139"/>
      <c r="H22" s="139"/>
    </row>
    <row r="23" spans="1:8" ht="3" customHeight="1" x14ac:dyDescent="0.25">
      <c r="A23" s="6"/>
      <c r="B23" s="2"/>
      <c r="C23" s="7"/>
      <c r="D23" s="7"/>
    </row>
    <row r="24" spans="1:8" ht="32.25" customHeight="1" x14ac:dyDescent="0.25">
      <c r="A24" s="140" t="s">
        <v>9</v>
      </c>
      <c r="B24" s="140"/>
      <c r="C24" s="140"/>
      <c r="D24" s="140"/>
      <c r="E24" s="140"/>
      <c r="F24" s="140"/>
      <c r="G24" s="140"/>
      <c r="H24" s="140"/>
    </row>
    <row r="25" spans="1:8" ht="21" customHeight="1" x14ac:dyDescent="0.25">
      <c r="A25" s="128" t="s">
        <v>8</v>
      </c>
      <c r="B25" s="141" t="s">
        <v>13</v>
      </c>
      <c r="C25" s="128" t="s">
        <v>10</v>
      </c>
      <c r="D25" s="144" t="s">
        <v>11</v>
      </c>
      <c r="E25" s="145"/>
      <c r="F25" s="145"/>
      <c r="G25" s="145"/>
      <c r="H25" s="146"/>
    </row>
    <row r="26" spans="1:8" ht="19.5" customHeight="1" x14ac:dyDescent="0.25">
      <c r="A26" s="129"/>
      <c r="B26" s="142"/>
      <c r="C26" s="129"/>
      <c r="D26" s="144" t="s">
        <v>55</v>
      </c>
      <c r="E26" s="145"/>
      <c r="F26" s="145"/>
      <c r="G26" s="145"/>
      <c r="H26" s="146"/>
    </row>
    <row r="27" spans="1:8" ht="23.25" customHeight="1" x14ac:dyDescent="0.25">
      <c r="A27" s="130"/>
      <c r="B27" s="143"/>
      <c r="C27" s="130"/>
      <c r="D27" s="62" t="s">
        <v>61</v>
      </c>
      <c r="E27" s="62" t="s">
        <v>62</v>
      </c>
      <c r="F27" s="62" t="s">
        <v>63</v>
      </c>
      <c r="G27" s="62" t="s">
        <v>64</v>
      </c>
      <c r="H27" s="62" t="s">
        <v>65</v>
      </c>
    </row>
    <row r="28" spans="1:8" ht="15.75" x14ac:dyDescent="0.25">
      <c r="A28" s="54">
        <v>1</v>
      </c>
      <c r="B28" s="48">
        <v>2</v>
      </c>
      <c r="C28" s="54">
        <v>3</v>
      </c>
      <c r="D28" s="62">
        <f>C28+1</f>
        <v>4</v>
      </c>
      <c r="E28" s="62">
        <f t="shared" ref="E28:H28" si="0">D28+1</f>
        <v>5</v>
      </c>
      <c r="F28" s="62">
        <f t="shared" si="0"/>
        <v>6</v>
      </c>
      <c r="G28" s="62">
        <f t="shared" si="0"/>
        <v>7</v>
      </c>
      <c r="H28" s="62">
        <f t="shared" si="0"/>
        <v>8</v>
      </c>
    </row>
    <row r="29" spans="1:8" ht="20.25" customHeight="1" x14ac:dyDescent="0.25">
      <c r="A29" s="14" t="s">
        <v>0</v>
      </c>
      <c r="B29" s="27" t="s">
        <v>51</v>
      </c>
      <c r="C29" s="28" t="s">
        <v>12</v>
      </c>
      <c r="D29" s="195">
        <v>29657.256195192123</v>
      </c>
      <c r="E29" s="195">
        <v>28169.477361902667</v>
      </c>
      <c r="F29" s="195">
        <v>30384.2</v>
      </c>
      <c r="G29" s="195">
        <v>31191.295818287705</v>
      </c>
      <c r="H29" s="195">
        <v>30850.04</v>
      </c>
    </row>
    <row r="30" spans="1:8" ht="8.25" customHeight="1" x14ac:dyDescent="0.25">
      <c r="A30" s="29"/>
      <c r="B30" s="30"/>
      <c r="C30" s="31"/>
      <c r="D30" s="32"/>
    </row>
  </sheetData>
  <mergeCells count="26">
    <mergeCell ref="A22:H22"/>
    <mergeCell ref="A24:H24"/>
    <mergeCell ref="A25:A27"/>
    <mergeCell ref="B25:B27"/>
    <mergeCell ref="C25:C27"/>
    <mergeCell ref="D25:H25"/>
    <mergeCell ref="D26:H26"/>
    <mergeCell ref="A7:B7"/>
    <mergeCell ref="D7:H7"/>
    <mergeCell ref="D21:H21"/>
    <mergeCell ref="A8:H8"/>
    <mergeCell ref="A10:H10"/>
    <mergeCell ref="D11:H11"/>
    <mergeCell ref="D12:H12"/>
    <mergeCell ref="D13:H13"/>
    <mergeCell ref="D14:H14"/>
    <mergeCell ref="A15:H15"/>
    <mergeCell ref="A17:H17"/>
    <mergeCell ref="D18:H18"/>
    <mergeCell ref="D19:H19"/>
    <mergeCell ref="D20:H20"/>
    <mergeCell ref="A1:H1"/>
    <mergeCell ref="A3:H3"/>
    <mergeCell ref="D4:H4"/>
    <mergeCell ref="D5:H5"/>
    <mergeCell ref="D6:H6"/>
  </mergeCells>
  <printOptions horizontalCentered="1"/>
  <pageMargins left="1.1811023622047245" right="0.39370078740157483" top="0.39370078740157483" bottom="0.39370078740157483" header="0" footer="0"/>
  <pageSetup paperSize="9" scale="71" fitToHeight="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tabSelected="1" topLeftCell="A10" zoomScale="70" zoomScaleNormal="70" workbookViewId="0">
      <selection activeCell="B11" sqref="B11"/>
    </sheetView>
  </sheetViews>
  <sheetFormatPr defaultColWidth="9.140625" defaultRowHeight="15" x14ac:dyDescent="0.25"/>
  <cols>
    <col min="1" max="1" width="6.85546875" style="25" customWidth="1"/>
    <col min="2" max="2" width="45.85546875" style="25" customWidth="1"/>
    <col min="3" max="3" width="14.7109375" style="25" customWidth="1"/>
    <col min="4" max="8" width="12.85546875" style="25" customWidth="1"/>
    <col min="9" max="16384" width="9.140625" style="25"/>
  </cols>
  <sheetData>
    <row r="1" spans="1:8" ht="35.25" customHeight="1" x14ac:dyDescent="0.25">
      <c r="A1" s="214" t="s">
        <v>23</v>
      </c>
      <c r="B1" s="214"/>
      <c r="C1" s="214"/>
      <c r="D1" s="214"/>
      <c r="E1" s="214"/>
      <c r="F1" s="214"/>
      <c r="G1" s="214"/>
      <c r="H1" s="214"/>
    </row>
    <row r="2" spans="1:8" ht="15.75" customHeight="1" x14ac:dyDescent="0.25">
      <c r="A2" s="152" t="s">
        <v>58</v>
      </c>
      <c r="B2" s="149" t="s">
        <v>13</v>
      </c>
      <c r="C2" s="152" t="s">
        <v>10</v>
      </c>
      <c r="D2" s="155" t="s">
        <v>35</v>
      </c>
      <c r="E2" s="155"/>
      <c r="F2" s="155"/>
      <c r="G2" s="155"/>
      <c r="H2" s="155"/>
    </row>
    <row r="3" spans="1:8" ht="15.75" customHeight="1" x14ac:dyDescent="0.25">
      <c r="A3" s="153"/>
      <c r="B3" s="150"/>
      <c r="C3" s="153"/>
      <c r="D3" s="156" t="s">
        <v>55</v>
      </c>
      <c r="E3" s="157"/>
      <c r="F3" s="157"/>
      <c r="G3" s="157"/>
      <c r="H3" s="158"/>
    </row>
    <row r="4" spans="1:8" ht="15.75" customHeight="1" x14ac:dyDescent="0.25">
      <c r="A4" s="154"/>
      <c r="B4" s="151"/>
      <c r="C4" s="154"/>
      <c r="D4" s="65" t="s">
        <v>61</v>
      </c>
      <c r="E4" s="65" t="s">
        <v>62</v>
      </c>
      <c r="F4" s="65" t="s">
        <v>105</v>
      </c>
      <c r="G4" s="65" t="s">
        <v>64</v>
      </c>
      <c r="H4" s="64" t="s">
        <v>65</v>
      </c>
    </row>
    <row r="5" spans="1:8" ht="15.75" x14ac:dyDescent="0.25">
      <c r="A5" s="52">
        <v>1</v>
      </c>
      <c r="B5" s="49">
        <v>2</v>
      </c>
      <c r="C5" s="53">
        <v>3</v>
      </c>
      <c r="D5" s="52">
        <v>4</v>
      </c>
      <c r="E5" s="52">
        <v>5</v>
      </c>
      <c r="F5" s="63">
        <v>6</v>
      </c>
      <c r="G5" s="63">
        <v>7</v>
      </c>
      <c r="H5" s="52">
        <v>8</v>
      </c>
    </row>
    <row r="6" spans="1:8" s="1" customFormat="1" ht="18.75" customHeight="1" x14ac:dyDescent="0.25">
      <c r="A6" s="13" t="s">
        <v>32</v>
      </c>
      <c r="B6" s="147" t="s">
        <v>14</v>
      </c>
      <c r="C6" s="147"/>
      <c r="D6" s="147"/>
      <c r="E6" s="147"/>
      <c r="F6" s="147"/>
      <c r="G6" s="147"/>
      <c r="H6" s="147"/>
    </row>
    <row r="7" spans="1:8" ht="129.75" customHeight="1" x14ac:dyDescent="0.25">
      <c r="A7" s="20">
        <v>1</v>
      </c>
      <c r="B7" s="39" t="s">
        <v>24</v>
      </c>
      <c r="C7" s="50" t="s">
        <v>16</v>
      </c>
      <c r="D7" s="196">
        <f>IF(ISERR(D8/D9*100),"0,00",D8/D9*100)</f>
        <v>0</v>
      </c>
      <c r="E7" s="196">
        <f t="shared" ref="E7:H7" si="0">IF(ISERR(E8/E9*100),"0,00",E8/E9*100)</f>
        <v>0</v>
      </c>
      <c r="F7" s="196">
        <f t="shared" si="0"/>
        <v>0</v>
      </c>
      <c r="G7" s="196">
        <f t="shared" si="0"/>
        <v>0</v>
      </c>
      <c r="H7" s="196">
        <f t="shared" si="0"/>
        <v>0</v>
      </c>
    </row>
    <row r="8" spans="1:8" ht="51" customHeight="1" x14ac:dyDescent="0.25">
      <c r="A8" s="37" t="s">
        <v>15</v>
      </c>
      <c r="B8" s="40" t="s">
        <v>25</v>
      </c>
      <c r="C8" s="11" t="s">
        <v>27</v>
      </c>
      <c r="D8" s="11">
        <v>0</v>
      </c>
      <c r="E8" s="11">
        <f>D8</f>
        <v>0</v>
      </c>
      <c r="F8" s="11">
        <f>D8</f>
        <v>0</v>
      </c>
      <c r="G8" s="11">
        <f>D8</f>
        <v>0</v>
      </c>
      <c r="H8" s="11">
        <f>D8</f>
        <v>0</v>
      </c>
    </row>
    <row r="9" spans="1:8" ht="20.25" customHeight="1" x14ac:dyDescent="0.25">
      <c r="A9" s="44" t="s">
        <v>17</v>
      </c>
      <c r="B9" s="41" t="s">
        <v>26</v>
      </c>
      <c r="C9" s="51" t="s">
        <v>27</v>
      </c>
      <c r="D9" s="11">
        <v>26</v>
      </c>
      <c r="E9" s="11">
        <v>26</v>
      </c>
      <c r="F9" s="11">
        <v>26</v>
      </c>
      <c r="G9" s="11">
        <v>26</v>
      </c>
      <c r="H9" s="11">
        <f>G9</f>
        <v>26</v>
      </c>
    </row>
    <row r="10" spans="1:8" ht="101.25" customHeight="1" x14ac:dyDescent="0.25">
      <c r="A10" s="46" t="s">
        <v>28</v>
      </c>
      <c r="B10" s="45" t="s">
        <v>52</v>
      </c>
      <c r="C10" s="11" t="s">
        <v>16</v>
      </c>
      <c r="D10" s="196">
        <f>IF(ISERR(D11/D12*100),"0,00",D11/D12*100)</f>
        <v>0</v>
      </c>
      <c r="E10" s="196">
        <f t="shared" ref="E10:H10" si="1">IF(ISERR(E11/E12*100),"0,00",E11/E12*100)</f>
        <v>0</v>
      </c>
      <c r="F10" s="196">
        <f t="shared" si="1"/>
        <v>0</v>
      </c>
      <c r="G10" s="196">
        <f t="shared" si="1"/>
        <v>0</v>
      </c>
      <c r="H10" s="196">
        <f t="shared" si="1"/>
        <v>0</v>
      </c>
    </row>
    <row r="11" spans="1:8" ht="79.5" customHeight="1" x14ac:dyDescent="0.25">
      <c r="A11" s="43" t="s">
        <v>19</v>
      </c>
      <c r="B11" s="45" t="s">
        <v>53</v>
      </c>
      <c r="C11" s="11" t="s">
        <v>27</v>
      </c>
      <c r="D11" s="11">
        <v>0</v>
      </c>
      <c r="E11" s="11">
        <v>0</v>
      </c>
      <c r="F11" s="11">
        <f>D11</f>
        <v>0</v>
      </c>
      <c r="G11" s="11">
        <f>D11</f>
        <v>0</v>
      </c>
      <c r="H11" s="11">
        <f>D11</f>
        <v>0</v>
      </c>
    </row>
    <row r="12" spans="1:8" ht="21" customHeight="1" x14ac:dyDescent="0.25">
      <c r="A12" s="38" t="s">
        <v>29</v>
      </c>
      <c r="B12" s="42" t="s">
        <v>26</v>
      </c>
      <c r="C12" s="12" t="s">
        <v>27</v>
      </c>
      <c r="D12" s="47">
        <v>72</v>
      </c>
      <c r="E12" s="47">
        <v>72</v>
      </c>
      <c r="F12" s="47">
        <v>72</v>
      </c>
      <c r="G12" s="47">
        <v>72</v>
      </c>
      <c r="H12" s="47">
        <f>G12</f>
        <v>72</v>
      </c>
    </row>
    <row r="13" spans="1:8" ht="18.75" customHeight="1" x14ac:dyDescent="0.25">
      <c r="A13" s="9" t="s">
        <v>33</v>
      </c>
      <c r="B13" s="147" t="s">
        <v>18</v>
      </c>
      <c r="C13" s="147"/>
      <c r="D13" s="147"/>
      <c r="E13" s="147"/>
      <c r="F13" s="147"/>
      <c r="G13" s="147"/>
      <c r="H13" s="147"/>
    </row>
    <row r="14" spans="1:8" ht="36" customHeight="1" x14ac:dyDescent="0.25">
      <c r="A14" s="8">
        <v>1</v>
      </c>
      <c r="B14" s="108" t="s">
        <v>43</v>
      </c>
      <c r="C14" s="8" t="s">
        <v>20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</row>
    <row r="15" spans="1:8" ht="249.75" customHeight="1" x14ac:dyDescent="0.25">
      <c r="A15" s="10" t="s">
        <v>15</v>
      </c>
      <c r="B15" s="105" t="s">
        <v>30</v>
      </c>
      <c r="C15" s="11" t="s">
        <v>27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</row>
    <row r="16" spans="1:8" ht="19.5" customHeight="1" x14ac:dyDescent="0.25">
      <c r="A16" s="15" t="s">
        <v>17</v>
      </c>
      <c r="B16" s="23" t="s">
        <v>31</v>
      </c>
      <c r="C16" s="12" t="s">
        <v>54</v>
      </c>
      <c r="D16" s="197">
        <f>'[1]раздел 5'!$D$16</f>
        <v>6.3</v>
      </c>
      <c r="E16" s="197">
        <f>$D$16</f>
        <v>6.3</v>
      </c>
      <c r="F16" s="197">
        <f t="shared" ref="F16:G16" si="2">$D$16</f>
        <v>6.3</v>
      </c>
      <c r="G16" s="197">
        <f t="shared" si="2"/>
        <v>6.3</v>
      </c>
      <c r="H16" s="197">
        <f>$D$16</f>
        <v>6.3</v>
      </c>
    </row>
    <row r="17" spans="1:8" ht="19.5" customHeight="1" x14ac:dyDescent="0.25">
      <c r="A17" s="9" t="s">
        <v>34</v>
      </c>
      <c r="B17" s="148" t="s">
        <v>21</v>
      </c>
      <c r="C17" s="148"/>
      <c r="D17" s="148"/>
      <c r="E17" s="148"/>
      <c r="F17" s="148"/>
      <c r="G17" s="148"/>
      <c r="H17" s="148"/>
    </row>
    <row r="18" spans="1:8" ht="66" customHeight="1" x14ac:dyDescent="0.25">
      <c r="A18" s="10" t="s">
        <v>28</v>
      </c>
      <c r="B18" s="106" t="s">
        <v>106</v>
      </c>
      <c r="C18" s="11" t="s">
        <v>22</v>
      </c>
      <c r="D18" s="21">
        <f>D19/D20</f>
        <v>3.0098945807643376</v>
      </c>
      <c r="E18" s="21">
        <f>D18</f>
        <v>3.0098945807643376</v>
      </c>
      <c r="F18" s="21">
        <f>D18</f>
        <v>3.0098945807643376</v>
      </c>
      <c r="G18" s="21">
        <f>D18</f>
        <v>3.0098945807643376</v>
      </c>
      <c r="H18" s="21">
        <f>G18</f>
        <v>3.0098945807643376</v>
      </c>
    </row>
    <row r="19" spans="1:8" ht="49.5" customHeight="1" x14ac:dyDescent="0.25">
      <c r="A19" s="10" t="s">
        <v>19</v>
      </c>
      <c r="B19" s="106" t="s">
        <v>107</v>
      </c>
      <c r="C19" s="17" t="s">
        <v>42</v>
      </c>
      <c r="D19" s="24">
        <f>[2]Электро!$I$8/1000</f>
        <v>295.6225</v>
      </c>
      <c r="E19" s="24">
        <f>'[3]долг парам'!$I$10</f>
        <v>289.18544714614359</v>
      </c>
      <c r="F19" s="24">
        <f>E19</f>
        <v>289.18544714614359</v>
      </c>
      <c r="G19" s="24">
        <f>E19</f>
        <v>289.18544714614359</v>
      </c>
      <c r="H19" s="24">
        <f>H20*H18</f>
        <v>244.24635355989409</v>
      </c>
    </row>
    <row r="20" spans="1:8" ht="40.5" customHeight="1" x14ac:dyDescent="0.25">
      <c r="A20" s="15" t="s">
        <v>29</v>
      </c>
      <c r="B20" s="107" t="s">
        <v>108</v>
      </c>
      <c r="C20" s="16" t="s">
        <v>36</v>
      </c>
      <c r="D20" s="198">
        <f>'раздел 2'!F7/1000</f>
        <v>98.216895000000008</v>
      </c>
      <c r="E20" s="198">
        <f>'раздел 2'!I7/1000</f>
        <v>96.078264333333337</v>
      </c>
      <c r="F20" s="198">
        <f>'раздел 2'!L7/1000</f>
        <v>90.630701000000002</v>
      </c>
      <c r="G20" s="198">
        <f>'раздел 2'!O7/1000</f>
        <v>85.437443000000002</v>
      </c>
      <c r="H20" s="198">
        <f>'раздел 2'!R7/1000</f>
        <v>81.147809999999993</v>
      </c>
    </row>
    <row r="21" spans="1:8" ht="8.25" customHeight="1" x14ac:dyDescent="0.25">
      <c r="A21" s="33"/>
      <c r="B21" s="34"/>
      <c r="C21" s="35"/>
      <c r="D21" s="36"/>
    </row>
  </sheetData>
  <mergeCells count="9">
    <mergeCell ref="B13:H13"/>
    <mergeCell ref="B17:H17"/>
    <mergeCell ref="B6:H6"/>
    <mergeCell ref="A1:H1"/>
    <mergeCell ref="A2:A4"/>
    <mergeCell ref="B2:B4"/>
    <mergeCell ref="C2:C4"/>
    <mergeCell ref="D2:H2"/>
    <mergeCell ref="D3:H3"/>
  </mergeCells>
  <printOptions horizontalCentered="1"/>
  <pageMargins left="1.0629921259842521" right="0.39370078740157483" top="0.39370078740157483" bottom="0.39370078740157483" header="0.31496062992125984" footer="0.31496062992125984"/>
  <pageSetup paperSize="9" scale="67" fitToHeight="3" orientation="portrait" r:id="rId1"/>
  <rowBreaks count="1" manualBreakCount="1">
    <brk id="2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раздел 1</vt:lpstr>
      <vt:lpstr>раздел 2</vt:lpstr>
      <vt:lpstr>раздел 3,4</vt:lpstr>
      <vt:lpstr>раздел 5</vt:lpstr>
      <vt:lpstr>'раздел 2'!Область_печати</vt:lpstr>
      <vt:lpstr>'раздел 5'!Область_печати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Сударинена Ольга Сергеевна</cp:lastModifiedBy>
  <cp:lastPrinted>2024-02-16T00:26:26Z</cp:lastPrinted>
  <dcterms:created xsi:type="dcterms:W3CDTF">1996-10-08T23:32:33Z</dcterms:created>
  <dcterms:modified xsi:type="dcterms:W3CDTF">2024-02-16T00:26:32Z</dcterms:modified>
</cp:coreProperties>
</file>