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5135" yWindow="105" windowWidth="13590" windowHeight="11700"/>
  </bookViews>
  <sheets>
    <sheet name="раздел 1" sheetId="5" r:id="rId1"/>
    <sheet name="раздел 2" sheetId="4" r:id="rId2"/>
    <sheet name="раздел 3,4" sheetId="7" r:id="rId3"/>
    <sheet name="раздел 5" sheetId="6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H18" i="7" l="1"/>
  <c r="E10" i="7"/>
  <c r="R34" i="4" l="1"/>
  <c r="O34" i="4"/>
  <c r="R17" i="4" l="1"/>
  <c r="Q17" i="4"/>
  <c r="P17" i="4"/>
  <c r="O17" i="4"/>
  <c r="N17" i="4"/>
  <c r="M17" i="4"/>
  <c r="L17" i="4"/>
  <c r="K17" i="4"/>
  <c r="J17" i="4"/>
  <c r="I17" i="4"/>
  <c r="H17" i="4"/>
  <c r="G17" i="4"/>
  <c r="G21" i="4" s="1"/>
  <c r="F17" i="4"/>
  <c r="E17" i="4"/>
  <c r="E21" i="4" s="1"/>
  <c r="E34" i="4" s="1"/>
  <c r="E33" i="4" s="1"/>
  <c r="E22" i="4" s="1"/>
  <c r="D17" i="4"/>
  <c r="R22" i="4"/>
  <c r="L22" i="4"/>
  <c r="I22" i="4"/>
  <c r="R33" i="4"/>
  <c r="Q12" i="4"/>
  <c r="P12" i="4"/>
  <c r="R11" i="4"/>
  <c r="R8" i="4"/>
  <c r="Q7" i="4"/>
  <c r="P7" i="4"/>
  <c r="O33" i="4"/>
  <c r="O22" i="4" s="1"/>
  <c r="N12" i="4"/>
  <c r="N16" i="4" s="1"/>
  <c r="N21" i="4" s="1"/>
  <c r="M12" i="4"/>
  <c r="M16" i="4" s="1"/>
  <c r="M21" i="4" s="1"/>
  <c r="O11" i="4"/>
  <c r="O8" i="4"/>
  <c r="O7" i="4"/>
  <c r="N7" i="4"/>
  <c r="M7" i="4"/>
  <c r="L33" i="4"/>
  <c r="J16" i="4"/>
  <c r="K12" i="4"/>
  <c r="K16" i="4" s="1"/>
  <c r="J12" i="4"/>
  <c r="L11" i="4"/>
  <c r="L8" i="4"/>
  <c r="L7" i="4"/>
  <c r="K7" i="4"/>
  <c r="J7" i="4"/>
  <c r="I33" i="4"/>
  <c r="G16" i="4"/>
  <c r="H12" i="4"/>
  <c r="H16" i="4" s="1"/>
  <c r="G12" i="4"/>
  <c r="I11" i="4"/>
  <c r="I8" i="4"/>
  <c r="I7" i="4"/>
  <c r="H7" i="4"/>
  <c r="G7" i="4"/>
  <c r="D6" i="4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D21" i="4"/>
  <c r="D34" i="4" s="1"/>
  <c r="D33" i="4" s="1"/>
  <c r="D22" i="4" s="1"/>
  <c r="E16" i="4"/>
  <c r="D16" i="4"/>
  <c r="F12" i="4"/>
  <c r="F11" i="4"/>
  <c r="F8" i="4"/>
  <c r="E12" i="4"/>
  <c r="D12" i="4"/>
  <c r="E7" i="4"/>
  <c r="D7" i="4"/>
  <c r="Q16" i="4" l="1"/>
  <c r="P16" i="4"/>
  <c r="P21" i="4" s="1"/>
  <c r="P33" i="4" s="1"/>
  <c r="P22" i="4" s="1"/>
  <c r="R7" i="4"/>
  <c r="H21" i="4"/>
  <c r="K21" i="4"/>
  <c r="Q21" i="4"/>
  <c r="Q33" i="4" s="1"/>
  <c r="Q22" i="4" s="1"/>
  <c r="J21" i="4"/>
  <c r="K34" i="4"/>
  <c r="K33" i="4" s="1"/>
  <c r="K22" i="4" s="1"/>
  <c r="J34" i="4"/>
  <c r="J33" i="4" s="1"/>
  <c r="J22" i="4" s="1"/>
  <c r="H34" i="4"/>
  <c r="H33" i="4" s="1"/>
  <c r="H22" i="4" s="1"/>
  <c r="M33" i="4"/>
  <c r="M22" i="4" s="1"/>
  <c r="N33" i="4"/>
  <c r="N22" i="4" s="1"/>
  <c r="G34" i="4"/>
  <c r="G33" i="4" s="1"/>
  <c r="G22" i="4" s="1"/>
  <c r="R12" i="4"/>
  <c r="R16" i="4" s="1"/>
  <c r="R21" i="4" s="1"/>
  <c r="O12" i="4"/>
  <c r="O16" i="4" s="1"/>
  <c r="O21" i="4" s="1"/>
  <c r="L12" i="4"/>
  <c r="L16" i="4" s="1"/>
  <c r="L21" i="4" s="1"/>
  <c r="I12" i="4"/>
  <c r="I16" i="4" s="1"/>
  <c r="I21" i="4" s="1"/>
  <c r="F33" i="4" l="1"/>
  <c r="F7" i="4"/>
  <c r="F16" i="4" s="1"/>
  <c r="F21" i="4" s="1"/>
  <c r="C6" i="4"/>
  <c r="F22" i="4" l="1"/>
  <c r="E11" i="7" l="1"/>
</calcChain>
</file>

<file path=xl/sharedStrings.xml><?xml version="1.0" encoding="utf-8"?>
<sst xmlns="http://schemas.openxmlformats.org/spreadsheetml/2006/main" count="166" uniqueCount="100">
  <si>
    <t>3.</t>
  </si>
  <si>
    <t>1.</t>
  </si>
  <si>
    <t>2.</t>
  </si>
  <si>
    <t>4.</t>
  </si>
  <si>
    <t>5.</t>
  </si>
  <si>
    <t>куб.м</t>
  </si>
  <si>
    <t>ПРОИЗВОДСТВЕННАЯ ПРОГРАММА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</si>
  <si>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</si>
  <si>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</si>
  <si>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</si>
  <si>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</si>
  <si>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</si>
  <si>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Наименование показателя</t>
  </si>
  <si>
    <t>Единица измерения</t>
  </si>
  <si>
    <t>Объем финансовых потребностей</t>
  </si>
  <si>
    <t>тыс. руб.</t>
  </si>
  <si>
    <t>1.1</t>
  </si>
  <si>
    <t>1.2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</si>
  <si>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</si>
  <si>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</si>
  <si>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Срок реализации мероприятия</t>
  </si>
  <si>
    <t>2018 год</t>
  </si>
  <si>
    <t>Показатели производственной деятельности</t>
  </si>
  <si>
    <t>Величина показателя</t>
  </si>
  <si>
    <t>ед.</t>
  </si>
  <si>
    <t>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</si>
  <si>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</si>
  <si>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</si>
  <si>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</si>
  <si>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</si>
  <si>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</si>
  <si>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</si>
  <si>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</si>
  <si>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</si>
  <si>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в сфере холодного водоснабжения на 2018-2022 годы</t>
  </si>
  <si>
    <t>Филиал АО «Концерн Росэнергоатом» «Билибинская атомная станция»</t>
  </si>
  <si>
    <t>689450, ЧАО, г. Билибино</t>
  </si>
  <si>
    <t>2019 год</t>
  </si>
  <si>
    <t>2020 год</t>
  </si>
  <si>
    <t>2021 год</t>
  </si>
  <si>
    <t>2022 год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</si>
  <si>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</t>
    </r>
  </si>
  <si>
    <t>Ремонт магистральных водоводов</t>
  </si>
  <si>
    <t>2018 г.</t>
  </si>
  <si>
    <t>2019 г.</t>
  </si>
  <si>
    <t>2020 г.</t>
  </si>
  <si>
    <t>2021 г.</t>
  </si>
  <si>
    <t>2022 г.</t>
  </si>
  <si>
    <t>Показатели надежности и бесперебойности водоснабжения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</si>
  <si>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</si>
  <si>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</si>
  <si>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</si>
  <si>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</si>
  <si>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</si>
  <si>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 xml:space="preserve">Раздел 2. Баланс водоснабжения (техническая вода) </t>
  </si>
  <si>
    <t>№
п/п</t>
  </si>
  <si>
    <t>Наименование</t>
  </si>
  <si>
    <t>план</t>
  </si>
  <si>
    <t>1 полугодие</t>
  </si>
  <si>
    <t>2 полугодие</t>
  </si>
  <si>
    <t>год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</si>
  <si>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</si>
  <si>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</si>
  <si>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</si>
  <si>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</si>
  <si>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</si>
  <si>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технической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</si>
  <si>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</si>
  <si>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</si>
  <si>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</si>
  <si>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</si>
  <si>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</si>
  <si>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</si>
  <si>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технической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</si>
  <si>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</si>
  <si>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</si>
  <si>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</si>
  <si>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</si>
  <si>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</si>
  <si>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</si>
  <si>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</si>
  <si>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</si>
  <si>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</si>
  <si>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технической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</si>
  <si>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</si>
  <si>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</si>
  <si>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</si>
  <si>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</si>
  <si>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</si>
  <si>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</si>
  <si>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</si>
  <si>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</si>
  <si>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</si>
  <si>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</si>
  <si>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</si>
  <si>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</si>
  <si>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</si>
  <si>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</si>
  <si>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ПЛАН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</si>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</sst>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10" fillId="0" borderId="0"/>
    <xf numFmtId="0" fontId="10" fillId="0" borderId="0"/>
  </cellStyleXfs>
  <cellXfs count="171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1" fillId="0" borderId="0" xfId="3" applyFont="1"/>
    <xf numFmtId="0" fontId="6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3" applyFont="1"/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" xfId="4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2" fillId="0" borderId="0" xfId="1" applyFont="1"/>
    <xf numFmtId="0" fontId="15" fillId="0" borderId="0" xfId="1" applyFont="1" applyAlignment="1">
      <alignment vertical="top"/>
    </xf>
    <xf numFmtId="0" fontId="14" fillId="0" borderId="0" xfId="1" applyFont="1" applyAlignment="1">
      <alignment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9" fontId="13" fillId="0" borderId="20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vertical="center" wrapText="1"/>
    </xf>
    <xf numFmtId="0" fontId="14" fillId="0" borderId="5" xfId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 indent="1"/>
    </xf>
    <xf numFmtId="0" fontId="14" fillId="0" borderId="7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49" fontId="5" fillId="0" borderId="25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 indent="2"/>
    </xf>
    <xf numFmtId="0" fontId="14" fillId="0" borderId="4" xfId="1" applyFont="1" applyBorder="1" applyAlignment="1">
      <alignment horizontal="center" vertical="center" wrapText="1"/>
    </xf>
    <xf numFmtId="49" fontId="13" fillId="0" borderId="25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49" fontId="5" fillId="0" borderId="31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 indent="1"/>
    </xf>
    <xf numFmtId="0" fontId="14" fillId="0" borderId="14" xfId="1" applyFont="1" applyBorder="1" applyAlignment="1">
      <alignment horizontal="center" vertical="center" wrapText="1"/>
    </xf>
    <xf numFmtId="49" fontId="5" fillId="0" borderId="22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3" fillId="0" borderId="7" xfId="1" applyFont="1" applyBorder="1" applyAlignment="1">
      <alignment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49" fontId="5" fillId="0" borderId="15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 indent="1"/>
    </xf>
    <xf numFmtId="49" fontId="5" fillId="0" borderId="4" xfId="1" applyNumberFormat="1" applyFont="1" applyBorder="1" applyAlignment="1">
      <alignment horizontal="center" vertical="center" wrapText="1"/>
    </xf>
    <xf numFmtId="49" fontId="13" fillId="0" borderId="4" xfId="1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vertical="center" wrapText="1"/>
    </xf>
    <xf numFmtId="49" fontId="13" fillId="0" borderId="32" xfId="1" applyNumberFormat="1" applyFont="1" applyBorder="1" applyAlignment="1">
      <alignment horizontal="center" vertical="center" wrapText="1"/>
    </xf>
    <xf numFmtId="0" fontId="13" fillId="0" borderId="14" xfId="1" applyFont="1" applyBorder="1" applyAlignment="1">
      <alignment vertical="center" wrapText="1"/>
    </xf>
    <xf numFmtId="0" fontId="1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 indent="2"/>
    </xf>
    <xf numFmtId="0" fontId="13" fillId="0" borderId="14" xfId="1" applyFont="1" applyBorder="1" applyAlignment="1">
      <alignment horizontal="left" vertical="center" wrapText="1" indent="1"/>
    </xf>
    <xf numFmtId="49" fontId="5" fillId="0" borderId="14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 indent="2"/>
    </xf>
    <xf numFmtId="0" fontId="5" fillId="0" borderId="4" xfId="1" applyFont="1" applyBorder="1" applyAlignment="1">
      <alignment horizontal="left" vertical="center" wrapText="1" indent="3"/>
    </xf>
    <xf numFmtId="49" fontId="13" fillId="0" borderId="7" xfId="1" applyNumberFormat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left" vertical="center" wrapText="1" indent="1"/>
    </xf>
    <xf numFmtId="3" fontId="16" fillId="0" borderId="0" xfId="1" applyNumberFormat="1" applyFont="1" applyAlignment="1">
      <alignment vertical="center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 indent="2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 wrapText="1"/>
    </xf>
    <xf numFmtId="165" fontId="2" fillId="2" borderId="20" xfId="1" applyNumberFormat="1" applyFont="1" applyFill="1" applyBorder="1" applyAlignment="1">
      <alignment horizontal="center" vertical="center" wrapText="1"/>
    </xf>
    <xf numFmtId="165" fontId="1" fillId="2" borderId="25" xfId="1" applyNumberFormat="1" applyFont="1" applyFill="1" applyBorder="1" applyAlignment="1">
      <alignment horizontal="center" vertical="center" wrapText="1"/>
    </xf>
    <xf numFmtId="165" fontId="2" fillId="2" borderId="25" xfId="1" applyNumberFormat="1" applyFont="1" applyFill="1" applyBorder="1" applyAlignment="1">
      <alignment horizontal="center" vertical="center" wrapText="1"/>
    </xf>
    <xf numFmtId="165" fontId="1" fillId="2" borderId="25" xfId="1" applyNumberFormat="1" applyFont="1" applyFill="1" applyBorder="1" applyAlignment="1">
      <alignment horizontal="right" vertical="center" wrapText="1"/>
    </xf>
    <xf numFmtId="165" fontId="2" fillId="2" borderId="23" xfId="1" applyNumberFormat="1" applyFont="1" applyFill="1" applyBorder="1" applyAlignment="1">
      <alignment horizontal="center" vertical="center" wrapText="1"/>
    </xf>
    <xf numFmtId="165" fontId="2" fillId="2" borderId="24" xfId="1" applyNumberFormat="1" applyFont="1" applyFill="1" applyBorder="1" applyAlignment="1">
      <alignment horizontal="center" vertical="center" wrapText="1"/>
    </xf>
    <xf numFmtId="165" fontId="1" fillId="2" borderId="23" xfId="1" applyNumberFormat="1" applyFont="1" applyFill="1" applyBorder="1" applyAlignment="1">
      <alignment horizontal="center" vertical="center" wrapText="1"/>
    </xf>
    <xf numFmtId="165" fontId="1" fillId="2" borderId="24" xfId="1" applyNumberFormat="1" applyFont="1" applyFill="1" applyBorder="1" applyAlignment="1">
      <alignment horizontal="center" vertical="center" wrapText="1"/>
    </xf>
    <xf numFmtId="165" fontId="1" fillId="2" borderId="30" xfId="1" applyNumberFormat="1" applyFont="1" applyFill="1" applyBorder="1" applyAlignment="1">
      <alignment horizontal="center" vertical="center" wrapText="1"/>
    </xf>
    <xf numFmtId="165" fontId="1" fillId="0" borderId="23" xfId="1" applyNumberFormat="1" applyFont="1" applyBorder="1" applyAlignment="1">
      <alignment horizontal="center" vertical="center" wrapText="1"/>
    </xf>
    <xf numFmtId="165" fontId="1" fillId="0" borderId="24" xfId="1" applyNumberFormat="1" applyFont="1" applyBorder="1" applyAlignment="1">
      <alignment horizontal="center" vertical="center" wrapText="1"/>
    </xf>
    <xf numFmtId="165" fontId="2" fillId="0" borderId="23" xfId="1" applyNumberFormat="1" applyFont="1" applyBorder="1" applyAlignment="1">
      <alignment horizontal="center" vertical="center" wrapText="1"/>
    </xf>
    <xf numFmtId="165" fontId="2" fillId="0" borderId="24" xfId="1" applyNumberFormat="1" applyFont="1" applyBorder="1" applyAlignment="1">
      <alignment horizontal="center" vertical="center" wrapText="1"/>
    </xf>
    <xf numFmtId="165" fontId="1" fillId="0" borderId="28" xfId="1" applyNumberFormat="1" applyFont="1" applyBorder="1" applyAlignment="1">
      <alignment horizontal="center" vertical="center" wrapText="1"/>
    </xf>
    <xf numFmtId="165" fontId="1" fillId="0" borderId="29" xfId="1" applyNumberFormat="1" applyFont="1" applyBorder="1" applyAlignment="1">
      <alignment horizontal="center" vertical="center" wrapText="1"/>
    </xf>
    <xf numFmtId="165" fontId="2" fillId="0" borderId="18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1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0" fillId="0" borderId="10" xfId="0" applyBorder="1"/>
    <xf numFmtId="165" fontId="14" fillId="0" borderId="0" xfId="1" applyNumberFormat="1" applyFont="1"/>
    <xf numFmtId="0" fontId="9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0" fillId="0" borderId="17" xfId="0" applyBorder="1"/>
    <xf numFmtId="164" fontId="1" fillId="0" borderId="18" xfId="1" applyNumberFormat="1" applyFont="1" applyBorder="1" applyAlignment="1">
      <alignment horizontal="center" vertical="center" wrapText="1"/>
    </xf>
    <xf numFmtId="164" fontId="1" fillId="0" borderId="19" xfId="1" applyNumberFormat="1" applyFont="1" applyBorder="1" applyAlignment="1">
      <alignment horizontal="center" vertical="center" wrapText="1"/>
    </xf>
    <xf numFmtId="164" fontId="1" fillId="0" borderId="20" xfId="1" applyNumberFormat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0" fillId="0" borderId="22" xfId="0" applyBorder="1"/>
    <xf numFmtId="164" fontId="1" fillId="0" borderId="23" xfId="1" applyNumberFormat="1" applyFont="1" applyBorder="1" applyAlignment="1">
      <alignment horizontal="center" vertical="center" wrapText="1"/>
    </xf>
    <xf numFmtId="164" fontId="1" fillId="0" borderId="24" xfId="1" applyNumberFormat="1" applyFont="1" applyBorder="1" applyAlignment="1">
      <alignment horizontal="center" vertical="center" wrapText="1"/>
    </xf>
    <xf numFmtId="164" fontId="1" fillId="0" borderId="25" xfId="1" applyNumberFormat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0" fillId="0" borderId="27" xfId="0" applyBorder="1"/>
    <xf numFmtId="164" fontId="1" fillId="0" borderId="28" xfId="1" applyNumberFormat="1" applyFont="1" applyBorder="1" applyAlignment="1">
      <alignment horizontal="center" vertical="center" wrapText="1"/>
    </xf>
    <xf numFmtId="164" fontId="1" fillId="0" borderId="29" xfId="1" applyNumberFormat="1" applyFont="1" applyBorder="1" applyAlignment="1">
      <alignment horizontal="center" vertical="center" wrapText="1"/>
    </xf>
    <xf numFmtId="164" fontId="1" fillId="0" borderId="30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" fillId="0" borderId="3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12" fillId="0" borderId="0" xfId="1" applyNumberFormat="1" applyFont="1"/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69;&#1057;%20&#1042;&#1057;%202022%20&#1082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индексы"/>
      <sheetName val="расчет"/>
      <sheetName val="формула"/>
      <sheetName val="недополуч доход"/>
      <sheetName val="Расч водн налог"/>
      <sheetName val="Раздел 4.9"/>
      <sheetName val="Раздел 6"/>
      <sheetName val="Раздел 7"/>
    </sheetNames>
    <sheetDataSet>
      <sheetData sheetId="0"/>
      <sheetData sheetId="1"/>
      <sheetData sheetId="2">
        <row r="51">
          <cell r="M51">
            <v>6759.0794219955142</v>
          </cell>
        </row>
        <row r="127">
          <cell r="P127">
            <v>62688.353189654998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B23" sqref="B23"/>
    </sheetView>
  </sheetViews>
  <sheetFormatPr defaultColWidth="9.140625" defaultRowHeight="15.75" x14ac:dyDescent="0.25"/>
  <cols>
    <col min="1" max="1" width="51.28515625" style="12" customWidth="1"/>
    <col min="2" max="2" width="61.85546875" style="12" customWidth="1"/>
    <col min="3" max="3" width="7" style="12" customWidth="1"/>
    <col min="4" max="4" width="6.7109375" style="12" customWidth="1"/>
    <col min="5" max="16384" width="9.140625" style="12"/>
  </cols>
  <sheetData>
    <row r="1" spans="1:2" s="9" customFormat="1" ht="18.75" x14ac:dyDescent="0.3">
      <c r="A1" s="109" t="s">
        <v>6</v>
      </c>
      <c r="B1" s="109"/>
    </row>
    <row r="2" spans="1:2" s="9" customFormat="1" ht="18" customHeight="1" x14ac:dyDescent="0.3">
      <c r="A2" s="110" t="s">
        <v>34</v>
      </c>
      <c r="B2" s="110"/>
    </row>
    <row r="3" spans="1:2" s="9" customFormat="1" ht="18.75" x14ac:dyDescent="0.3">
      <c r="A3" s="111"/>
      <c r="B3" s="112"/>
    </row>
    <row r="4" spans="1:2" s="9" customFormat="1" ht="18.75" x14ac:dyDescent="0.3">
      <c r="A4" s="113" t="s">
        <v>27</v>
      </c>
      <c r="B4" s="113"/>
    </row>
    <row r="5" spans="1:2" ht="33.75" customHeight="1" x14ac:dyDescent="0.25">
      <c r="A5" s="10" t="s">
        <v>28</v>
      </c>
      <c r="B5" s="20" t="s">
        <v>35</v>
      </c>
    </row>
    <row r="6" spans="1:2" ht="43.5" customHeight="1" x14ac:dyDescent="0.25">
      <c r="A6" s="10" t="s">
        <v>29</v>
      </c>
      <c r="B6" s="20" t="s">
        <v>36</v>
      </c>
    </row>
    <row r="7" spans="1:2" ht="45.75" customHeight="1" x14ac:dyDescent="0.25">
      <c r="A7" s="10" t="s">
        <v>30</v>
      </c>
      <c r="B7" s="8" t="s">
        <v>31</v>
      </c>
    </row>
    <row r="8" spans="1:2" ht="36.75" customHeight="1" x14ac:dyDescent="0.25">
      <c r="A8" s="10" t="s">
        <v>32</v>
      </c>
      <c r="B8" s="11" t="s">
        <v>33</v>
      </c>
    </row>
    <row r="9" spans="1:2" s="15" customFormat="1" x14ac:dyDescent="0.25">
      <c r="A9" s="13"/>
      <c r="B9" s="14"/>
    </row>
    <row r="20" spans="1:3" x14ac:dyDescent="0.25">
      <c r="C20" s="16"/>
    </row>
    <row r="22" spans="1:3" x14ac:dyDescent="0.25">
      <c r="C22" s="17"/>
    </row>
    <row r="25" spans="1:3" s="15" customFormat="1" x14ac:dyDescent="0.25">
      <c r="A25" s="12"/>
      <c r="B25" s="12"/>
      <c r="C25" s="12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39" sqref="D39:Q39"/>
    </sheetView>
  </sheetViews>
  <sheetFormatPr defaultColWidth="9.140625" defaultRowHeight="12.75" x14ac:dyDescent="0.2"/>
  <cols>
    <col min="1" max="1" width="6.7109375" style="79" customWidth="1"/>
    <col min="2" max="2" width="41" style="79" customWidth="1"/>
    <col min="3" max="3" width="10.7109375" style="79" customWidth="1"/>
    <col min="4" max="18" width="13.85546875" style="79" customWidth="1"/>
    <col min="19" max="19" width="22.5703125" style="79" bestFit="1" customWidth="1"/>
    <col min="20" max="20" width="9.140625" style="79"/>
    <col min="21" max="21" width="11.7109375" style="79" customWidth="1"/>
    <col min="22" max="16384" width="9.140625" style="79"/>
  </cols>
  <sheetData>
    <row r="1" spans="1:23" s="33" customFormat="1" ht="23.25" customHeight="1" x14ac:dyDescent="0.3">
      <c r="A1" s="114" t="s">
        <v>54</v>
      </c>
      <c r="B1" s="114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83"/>
      <c r="O1" s="83"/>
      <c r="P1" s="170"/>
      <c r="Q1" s="170"/>
    </row>
    <row r="2" spans="1:23" s="33" customFormat="1" ht="15.75" customHeight="1" x14ac:dyDescent="0.3">
      <c r="A2" s="116" t="s">
        <v>55</v>
      </c>
      <c r="B2" s="116" t="s">
        <v>56</v>
      </c>
      <c r="C2" s="116" t="s">
        <v>13</v>
      </c>
      <c r="D2" s="122" t="s">
        <v>22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23" s="34" customFormat="1" ht="22.5" customHeight="1" x14ac:dyDescent="0.2">
      <c r="A3" s="117"/>
      <c r="B3" s="117"/>
      <c r="C3" s="117"/>
      <c r="D3" s="119" t="s">
        <v>21</v>
      </c>
      <c r="E3" s="120"/>
      <c r="F3" s="121"/>
      <c r="G3" s="119" t="s">
        <v>37</v>
      </c>
      <c r="H3" s="120"/>
      <c r="I3" s="121"/>
      <c r="J3" s="119" t="s">
        <v>38</v>
      </c>
      <c r="K3" s="120"/>
      <c r="L3" s="121"/>
      <c r="M3" s="119" t="s">
        <v>39</v>
      </c>
      <c r="N3" s="120"/>
      <c r="O3" s="121"/>
      <c r="P3" s="119" t="s">
        <v>40</v>
      </c>
      <c r="Q3" s="120"/>
      <c r="R3" s="121"/>
    </row>
    <row r="4" spans="1:23" s="34" customFormat="1" ht="22.5" customHeight="1" x14ac:dyDescent="0.2">
      <c r="A4" s="117"/>
      <c r="B4" s="117"/>
      <c r="C4" s="117"/>
      <c r="D4" s="119" t="s">
        <v>57</v>
      </c>
      <c r="E4" s="120"/>
      <c r="F4" s="121"/>
      <c r="G4" s="119" t="s">
        <v>57</v>
      </c>
      <c r="H4" s="120"/>
      <c r="I4" s="121"/>
      <c r="J4" s="119" t="s">
        <v>57</v>
      </c>
      <c r="K4" s="120"/>
      <c r="L4" s="121"/>
      <c r="M4" s="119" t="s">
        <v>57</v>
      </c>
      <c r="N4" s="120"/>
      <c r="O4" s="121"/>
      <c r="P4" s="119" t="s">
        <v>57</v>
      </c>
      <c r="Q4" s="120"/>
      <c r="R4" s="121"/>
    </row>
    <row r="5" spans="1:23" s="35" customFormat="1" ht="25.5" customHeight="1" x14ac:dyDescent="0.2">
      <c r="A5" s="118"/>
      <c r="B5" s="118"/>
      <c r="C5" s="118"/>
      <c r="D5" s="84" t="s">
        <v>58</v>
      </c>
      <c r="E5" s="84" t="s">
        <v>59</v>
      </c>
      <c r="F5" s="82" t="s">
        <v>60</v>
      </c>
      <c r="G5" s="84" t="s">
        <v>58</v>
      </c>
      <c r="H5" s="84" t="s">
        <v>59</v>
      </c>
      <c r="I5" s="82" t="s">
        <v>60</v>
      </c>
      <c r="J5" s="84" t="s">
        <v>58</v>
      </c>
      <c r="K5" s="84" t="s">
        <v>59</v>
      </c>
      <c r="L5" s="82" t="s">
        <v>60</v>
      </c>
      <c r="M5" s="84" t="s">
        <v>58</v>
      </c>
      <c r="N5" s="84" t="s">
        <v>59</v>
      </c>
      <c r="O5" s="82" t="s">
        <v>60</v>
      </c>
      <c r="P5" s="84" t="s">
        <v>58</v>
      </c>
      <c r="Q5" s="84" t="s">
        <v>59</v>
      </c>
      <c r="R5" s="82" t="s">
        <v>60</v>
      </c>
    </row>
    <row r="6" spans="1:23" s="35" customFormat="1" ht="15" x14ac:dyDescent="0.2">
      <c r="A6" s="36">
        <v>1</v>
      </c>
      <c r="B6" s="37">
        <v>2</v>
      </c>
      <c r="C6" s="37">
        <f>B6+1</f>
        <v>3</v>
      </c>
      <c r="D6" s="37">
        <f t="shared" ref="D6:R6" si="0">C6+1</f>
        <v>4</v>
      </c>
      <c r="E6" s="37">
        <f t="shared" si="0"/>
        <v>5</v>
      </c>
      <c r="F6" s="37">
        <f t="shared" si="0"/>
        <v>6</v>
      </c>
      <c r="G6" s="37">
        <f t="shared" si="0"/>
        <v>7</v>
      </c>
      <c r="H6" s="37">
        <f t="shared" si="0"/>
        <v>8</v>
      </c>
      <c r="I6" s="37">
        <f t="shared" si="0"/>
        <v>9</v>
      </c>
      <c r="J6" s="37">
        <f t="shared" si="0"/>
        <v>10</v>
      </c>
      <c r="K6" s="37">
        <f t="shared" si="0"/>
        <v>11</v>
      </c>
      <c r="L6" s="37">
        <f t="shared" si="0"/>
        <v>12</v>
      </c>
      <c r="M6" s="37">
        <f t="shared" si="0"/>
        <v>13</v>
      </c>
      <c r="N6" s="37">
        <f t="shared" si="0"/>
        <v>14</v>
      </c>
      <c r="O6" s="37">
        <f t="shared" si="0"/>
        <v>15</v>
      </c>
      <c r="P6" s="37">
        <f t="shared" si="0"/>
        <v>16</v>
      </c>
      <c r="Q6" s="37">
        <f t="shared" si="0"/>
        <v>17</v>
      </c>
      <c r="R6" s="37">
        <f t="shared" si="0"/>
        <v>18</v>
      </c>
    </row>
    <row r="7" spans="1:23" s="35" customFormat="1" ht="28.5" x14ac:dyDescent="0.2">
      <c r="A7" s="38" t="s">
        <v>1</v>
      </c>
      <c r="B7" s="39" t="s">
        <v>61</v>
      </c>
      <c r="C7" s="40" t="s">
        <v>5</v>
      </c>
      <c r="D7" s="100">
        <f>D8</f>
        <v>918700</v>
      </c>
      <c r="E7" s="101">
        <f>E8</f>
        <v>918700</v>
      </c>
      <c r="F7" s="85">
        <f t="shared" ref="F7" si="1">F8+F9</f>
        <v>1837400</v>
      </c>
      <c r="G7" s="100">
        <f>G8</f>
        <v>918700</v>
      </c>
      <c r="H7" s="101">
        <f>H8</f>
        <v>918700</v>
      </c>
      <c r="I7" s="85">
        <f t="shared" ref="I7" si="2">I8+I9</f>
        <v>1837400</v>
      </c>
      <c r="J7" s="100">
        <f>J8</f>
        <v>918700</v>
      </c>
      <c r="K7" s="101">
        <f>K8</f>
        <v>918700</v>
      </c>
      <c r="L7" s="85">
        <f t="shared" ref="L7" si="3">L8+L9</f>
        <v>1837400</v>
      </c>
      <c r="M7" s="100">
        <f>M8</f>
        <v>818000</v>
      </c>
      <c r="N7" s="101">
        <f>N8</f>
        <v>833000</v>
      </c>
      <c r="O7" s="85">
        <f t="shared" ref="O7" si="4">O8+O9</f>
        <v>1651000</v>
      </c>
      <c r="P7" s="100">
        <f>P8</f>
        <v>803416.43663416896</v>
      </c>
      <c r="Q7" s="101">
        <f>Q8</f>
        <v>797822.23036583106</v>
      </c>
      <c r="R7" s="85">
        <f t="shared" ref="R7" si="5">R8+R9</f>
        <v>1601238.6669999999</v>
      </c>
    </row>
    <row r="8" spans="1:23" s="35" customFormat="1" ht="15.75" x14ac:dyDescent="0.2">
      <c r="A8" s="41" t="s">
        <v>16</v>
      </c>
      <c r="B8" s="42" t="s">
        <v>62</v>
      </c>
      <c r="C8" s="43" t="s">
        <v>5</v>
      </c>
      <c r="D8" s="94">
        <v>918700</v>
      </c>
      <c r="E8" s="95">
        <v>918700</v>
      </c>
      <c r="F8" s="86">
        <f>D8+E8</f>
        <v>1837400</v>
      </c>
      <c r="G8" s="94">
        <v>918700</v>
      </c>
      <c r="H8" s="95">
        <v>918700</v>
      </c>
      <c r="I8" s="86">
        <f>G8+H8</f>
        <v>1837400</v>
      </c>
      <c r="J8" s="94">
        <v>918700</v>
      </c>
      <c r="K8" s="95">
        <v>918700</v>
      </c>
      <c r="L8" s="86">
        <f>J8+K8</f>
        <v>1837400</v>
      </c>
      <c r="M8" s="94">
        <v>818000</v>
      </c>
      <c r="N8" s="95">
        <v>833000</v>
      </c>
      <c r="O8" s="86">
        <f>M8+N8</f>
        <v>1651000</v>
      </c>
      <c r="P8" s="94">
        <v>803416.43663416896</v>
      </c>
      <c r="Q8" s="95">
        <v>797822.23036583106</v>
      </c>
      <c r="R8" s="86">
        <f>P8+Q8</f>
        <v>1601238.6669999999</v>
      </c>
      <c r="S8" s="44"/>
      <c r="T8" s="44"/>
      <c r="U8" s="44"/>
      <c r="V8" s="44"/>
      <c r="W8" s="44"/>
    </row>
    <row r="9" spans="1:23" s="35" customFormat="1" ht="15.75" x14ac:dyDescent="0.2">
      <c r="A9" s="45" t="s">
        <v>17</v>
      </c>
      <c r="B9" s="46" t="s">
        <v>63</v>
      </c>
      <c r="C9" s="47" t="s">
        <v>5</v>
      </c>
      <c r="D9" s="94"/>
      <c r="E9" s="95"/>
      <c r="F9" s="86"/>
      <c r="G9" s="94"/>
      <c r="H9" s="95"/>
      <c r="I9" s="86"/>
      <c r="J9" s="94"/>
      <c r="K9" s="95"/>
      <c r="L9" s="86"/>
      <c r="M9" s="94"/>
      <c r="N9" s="95"/>
      <c r="O9" s="86"/>
      <c r="P9" s="94"/>
      <c r="Q9" s="95"/>
      <c r="R9" s="86"/>
    </row>
    <row r="10" spans="1:23" s="35" customFormat="1" ht="28.5" x14ac:dyDescent="0.2">
      <c r="A10" s="48" t="s">
        <v>2</v>
      </c>
      <c r="B10" s="49" t="s">
        <v>64</v>
      </c>
      <c r="C10" s="47" t="s">
        <v>5</v>
      </c>
      <c r="D10" s="94"/>
      <c r="E10" s="95"/>
      <c r="F10" s="87"/>
      <c r="G10" s="94"/>
      <c r="H10" s="95"/>
      <c r="I10" s="87"/>
      <c r="J10" s="94"/>
      <c r="K10" s="95"/>
      <c r="L10" s="87"/>
      <c r="M10" s="94"/>
      <c r="N10" s="95"/>
      <c r="O10" s="87"/>
      <c r="P10" s="94"/>
      <c r="Q10" s="95"/>
      <c r="R10" s="87"/>
    </row>
    <row r="11" spans="1:23" s="35" customFormat="1" ht="15.75" x14ac:dyDescent="0.2">
      <c r="A11" s="45" t="s">
        <v>0</v>
      </c>
      <c r="B11" s="50" t="s">
        <v>65</v>
      </c>
      <c r="C11" s="47" t="s">
        <v>5</v>
      </c>
      <c r="D11" s="94">
        <v>325000</v>
      </c>
      <c r="E11" s="95">
        <v>325000</v>
      </c>
      <c r="F11" s="86">
        <f>D11+E11</f>
        <v>650000</v>
      </c>
      <c r="G11" s="94">
        <v>325000</v>
      </c>
      <c r="H11" s="95">
        <v>325000</v>
      </c>
      <c r="I11" s="86">
        <f>G11+H11</f>
        <v>650000</v>
      </c>
      <c r="J11" s="94">
        <v>325000</v>
      </c>
      <c r="K11" s="95">
        <v>325000</v>
      </c>
      <c r="L11" s="86">
        <f>J11+K11</f>
        <v>650000</v>
      </c>
      <c r="M11" s="94">
        <v>225556</v>
      </c>
      <c r="N11" s="95">
        <v>295444</v>
      </c>
      <c r="O11" s="86">
        <f>M11+N11</f>
        <v>521000</v>
      </c>
      <c r="P11" s="94">
        <v>225556</v>
      </c>
      <c r="Q11" s="95">
        <v>295444</v>
      </c>
      <c r="R11" s="86">
        <f>P11+Q11</f>
        <v>521000</v>
      </c>
    </row>
    <row r="12" spans="1:23" s="35" customFormat="1" ht="24.75" customHeight="1" x14ac:dyDescent="0.2">
      <c r="A12" s="45" t="s">
        <v>3</v>
      </c>
      <c r="B12" s="50" t="s">
        <v>66</v>
      </c>
      <c r="C12" s="47" t="s">
        <v>5</v>
      </c>
      <c r="D12" s="94">
        <f>D8-D11</f>
        <v>593700</v>
      </c>
      <c r="E12" s="95">
        <f>E8-E11</f>
        <v>593700</v>
      </c>
      <c r="F12" s="86">
        <f>D12+E12</f>
        <v>1187400</v>
      </c>
      <c r="G12" s="94">
        <f>G8-G11</f>
        <v>593700</v>
      </c>
      <c r="H12" s="95">
        <f>H8-H11</f>
        <v>593700</v>
      </c>
      <c r="I12" s="86">
        <f>G12+H12</f>
        <v>1187400</v>
      </c>
      <c r="J12" s="94">
        <f>J8-J11</f>
        <v>593700</v>
      </c>
      <c r="K12" s="95">
        <f>K8-K11</f>
        <v>593700</v>
      </c>
      <c r="L12" s="86">
        <f>J12+K12</f>
        <v>1187400</v>
      </c>
      <c r="M12" s="94">
        <f>M8-M11</f>
        <v>592444</v>
      </c>
      <c r="N12" s="95">
        <f>N8-N11</f>
        <v>537556</v>
      </c>
      <c r="O12" s="86">
        <f>M12+N12</f>
        <v>1130000</v>
      </c>
      <c r="P12" s="94">
        <f>P8-P11</f>
        <v>577860.43663416896</v>
      </c>
      <c r="Q12" s="95">
        <f>Q8-Q11</f>
        <v>502378.23036583106</v>
      </c>
      <c r="R12" s="86">
        <f>P12+Q12</f>
        <v>1080238.6669999999</v>
      </c>
    </row>
    <row r="13" spans="1:23" s="35" customFormat="1" ht="15.75" customHeight="1" x14ac:dyDescent="0.2">
      <c r="A13" s="45" t="s">
        <v>4</v>
      </c>
      <c r="B13" s="50" t="s">
        <v>67</v>
      </c>
      <c r="C13" s="47" t="s">
        <v>5</v>
      </c>
      <c r="D13" s="94"/>
      <c r="E13" s="95"/>
      <c r="F13" s="86"/>
      <c r="G13" s="94"/>
      <c r="H13" s="95"/>
      <c r="I13" s="86"/>
      <c r="J13" s="94"/>
      <c r="K13" s="95"/>
      <c r="L13" s="86"/>
      <c r="M13" s="94"/>
      <c r="N13" s="95"/>
      <c r="O13" s="86"/>
      <c r="P13" s="94"/>
      <c r="Q13" s="95"/>
      <c r="R13" s="86"/>
    </row>
    <row r="14" spans="1:23" s="35" customFormat="1" ht="17.25" customHeight="1" x14ac:dyDescent="0.2">
      <c r="A14" s="51" t="s">
        <v>68</v>
      </c>
      <c r="B14" s="52" t="s">
        <v>69</v>
      </c>
      <c r="C14" s="53" t="s">
        <v>5</v>
      </c>
      <c r="D14" s="94"/>
      <c r="E14" s="95"/>
      <c r="F14" s="86"/>
      <c r="G14" s="94"/>
      <c r="H14" s="95"/>
      <c r="I14" s="86"/>
      <c r="J14" s="94"/>
      <c r="K14" s="95"/>
      <c r="L14" s="86"/>
      <c r="M14" s="94"/>
      <c r="N14" s="95"/>
      <c r="O14" s="86"/>
      <c r="P14" s="94"/>
      <c r="Q14" s="95"/>
      <c r="R14" s="86"/>
    </row>
    <row r="15" spans="1:23" s="35" customFormat="1" ht="15.75" x14ac:dyDescent="0.2">
      <c r="A15" s="54" t="s">
        <v>70</v>
      </c>
      <c r="B15" s="52" t="s">
        <v>71</v>
      </c>
      <c r="C15" s="47" t="s">
        <v>5</v>
      </c>
      <c r="D15" s="94"/>
      <c r="E15" s="95"/>
      <c r="F15" s="88"/>
      <c r="G15" s="94"/>
      <c r="H15" s="95"/>
      <c r="I15" s="88"/>
      <c r="J15" s="94"/>
      <c r="K15" s="95"/>
      <c r="L15" s="88"/>
      <c r="M15" s="94"/>
      <c r="N15" s="95"/>
      <c r="O15" s="88"/>
      <c r="P15" s="94"/>
      <c r="Q15" s="95"/>
      <c r="R15" s="88"/>
    </row>
    <row r="16" spans="1:23" s="58" customFormat="1" ht="28.5" x14ac:dyDescent="0.2">
      <c r="A16" s="55" t="s">
        <v>72</v>
      </c>
      <c r="B16" s="56" t="s">
        <v>73</v>
      </c>
      <c r="C16" s="57" t="s">
        <v>5</v>
      </c>
      <c r="D16" s="96">
        <f>D12-D13</f>
        <v>593700</v>
      </c>
      <c r="E16" s="97">
        <f>E12-E13</f>
        <v>593700</v>
      </c>
      <c r="F16" s="87">
        <f t="shared" ref="F16" si="6">F12-F13</f>
        <v>1187400</v>
      </c>
      <c r="G16" s="96">
        <f>G12-G13</f>
        <v>593700</v>
      </c>
      <c r="H16" s="97">
        <f>H12-H13</f>
        <v>593700</v>
      </c>
      <c r="I16" s="87">
        <f t="shared" ref="I16" si="7">I12-I13</f>
        <v>1187400</v>
      </c>
      <c r="J16" s="96">
        <f>J12-J13</f>
        <v>593700</v>
      </c>
      <c r="K16" s="97">
        <f>K12-K13</f>
        <v>593700</v>
      </c>
      <c r="L16" s="87">
        <f t="shared" ref="L16" si="8">L12-L13</f>
        <v>1187400</v>
      </c>
      <c r="M16" s="96">
        <f>M12-M13</f>
        <v>592444</v>
      </c>
      <c r="N16" s="97">
        <f>N12-N13</f>
        <v>537556</v>
      </c>
      <c r="O16" s="87">
        <f t="shared" ref="O16" si="9">O12-O13</f>
        <v>1130000</v>
      </c>
      <c r="P16" s="96">
        <f>P12-P13</f>
        <v>577860.43663416896</v>
      </c>
      <c r="Q16" s="97">
        <f>Q12-Q13</f>
        <v>502378.23036583106</v>
      </c>
      <c r="R16" s="87">
        <f t="shared" ref="R16" si="10">R12-R13</f>
        <v>1080238.6669999999</v>
      </c>
    </row>
    <row r="17" spans="1:18" s="35" customFormat="1" ht="15.75" x14ac:dyDescent="0.2">
      <c r="A17" s="59" t="s">
        <v>74</v>
      </c>
      <c r="B17" s="50" t="s">
        <v>75</v>
      </c>
      <c r="C17" s="47" t="s">
        <v>5</v>
      </c>
      <c r="D17" s="94">
        <f>D18+D19+D20</f>
        <v>0</v>
      </c>
      <c r="E17" s="95">
        <f t="shared" ref="E17:F17" si="11">E18+E19+E20</f>
        <v>0</v>
      </c>
      <c r="F17" s="86">
        <f t="shared" si="11"/>
        <v>0</v>
      </c>
      <c r="G17" s="94">
        <f>G18+G19+G20</f>
        <v>0</v>
      </c>
      <c r="H17" s="95">
        <f t="shared" ref="H17" si="12">H18+H19+H20</f>
        <v>0</v>
      </c>
      <c r="I17" s="86">
        <f t="shared" ref="I17" si="13">I18+I19+I20</f>
        <v>0</v>
      </c>
      <c r="J17" s="94">
        <f>J18+J19+J20</f>
        <v>0</v>
      </c>
      <c r="K17" s="95">
        <f t="shared" ref="K17" si="14">K18+K19+K20</f>
        <v>0</v>
      </c>
      <c r="L17" s="86">
        <f t="shared" ref="L17" si="15">L18+L19+L20</f>
        <v>0</v>
      </c>
      <c r="M17" s="94">
        <f>M18+M19+M20</f>
        <v>0</v>
      </c>
      <c r="N17" s="95">
        <f t="shared" ref="N17" si="16">N18+N19+N20</f>
        <v>0</v>
      </c>
      <c r="O17" s="86">
        <f t="shared" ref="O17" si="17">O18+O19+O20</f>
        <v>0</v>
      </c>
      <c r="P17" s="94">
        <f>P18+P19+P20</f>
        <v>0</v>
      </c>
      <c r="Q17" s="95">
        <f t="shared" ref="Q17" si="18">Q18+Q19+Q20</f>
        <v>0</v>
      </c>
      <c r="R17" s="86">
        <f t="shared" ref="R17" si="19">R18+R19+R20</f>
        <v>0</v>
      </c>
    </row>
    <row r="18" spans="1:18" s="35" customFormat="1" ht="15.75" x14ac:dyDescent="0.2">
      <c r="A18" s="60" t="s">
        <v>76</v>
      </c>
      <c r="B18" s="61" t="s">
        <v>77</v>
      </c>
      <c r="C18" s="53" t="s">
        <v>5</v>
      </c>
      <c r="D18" s="94"/>
      <c r="E18" s="95"/>
      <c r="F18" s="86"/>
      <c r="G18" s="94"/>
      <c r="H18" s="95"/>
      <c r="I18" s="86"/>
      <c r="J18" s="94"/>
      <c r="K18" s="95"/>
      <c r="L18" s="86"/>
      <c r="M18" s="94"/>
      <c r="N18" s="95"/>
      <c r="O18" s="86"/>
      <c r="P18" s="94"/>
      <c r="Q18" s="95"/>
      <c r="R18" s="86"/>
    </row>
    <row r="19" spans="1:18" s="35" customFormat="1" ht="15.75" x14ac:dyDescent="0.2">
      <c r="A19" s="62" t="s">
        <v>78</v>
      </c>
      <c r="B19" s="52" t="s">
        <v>79</v>
      </c>
      <c r="C19" s="47" t="s">
        <v>5</v>
      </c>
      <c r="D19" s="94"/>
      <c r="E19" s="95"/>
      <c r="F19" s="86"/>
      <c r="G19" s="94"/>
      <c r="H19" s="95"/>
      <c r="I19" s="86"/>
      <c r="J19" s="94"/>
      <c r="K19" s="95"/>
      <c r="L19" s="86"/>
      <c r="M19" s="94"/>
      <c r="N19" s="95"/>
      <c r="O19" s="86"/>
      <c r="P19" s="94"/>
      <c r="Q19" s="95"/>
      <c r="R19" s="86"/>
    </row>
    <row r="20" spans="1:18" s="35" customFormat="1" ht="15.75" x14ac:dyDescent="0.2">
      <c r="A20" s="62" t="s">
        <v>80</v>
      </c>
      <c r="B20" s="52" t="s">
        <v>81</v>
      </c>
      <c r="C20" s="47" t="s">
        <v>5</v>
      </c>
      <c r="D20" s="94"/>
      <c r="E20" s="95"/>
      <c r="F20" s="86"/>
      <c r="G20" s="94"/>
      <c r="H20" s="95"/>
      <c r="I20" s="86"/>
      <c r="J20" s="94"/>
      <c r="K20" s="95"/>
      <c r="L20" s="86"/>
      <c r="M20" s="94"/>
      <c r="N20" s="95"/>
      <c r="O20" s="86"/>
      <c r="P20" s="94"/>
      <c r="Q20" s="95"/>
      <c r="R20" s="86"/>
    </row>
    <row r="21" spans="1:18" s="35" customFormat="1" ht="15.75" customHeight="1" x14ac:dyDescent="0.2">
      <c r="A21" s="63" t="s">
        <v>82</v>
      </c>
      <c r="B21" s="49" t="s">
        <v>83</v>
      </c>
      <c r="C21" s="47" t="s">
        <v>5</v>
      </c>
      <c r="D21" s="96">
        <f>D16-D17</f>
        <v>593700</v>
      </c>
      <c r="E21" s="97">
        <f>E16-E17</f>
        <v>593700</v>
      </c>
      <c r="F21" s="87">
        <f t="shared" ref="F21" si="20">F16-F17</f>
        <v>1187400</v>
      </c>
      <c r="G21" s="96">
        <f>G16-G17</f>
        <v>593700</v>
      </c>
      <c r="H21" s="97">
        <f>H16-H17</f>
        <v>593700</v>
      </c>
      <c r="I21" s="87">
        <f t="shared" ref="I21" si="21">I16-I17</f>
        <v>1187400</v>
      </c>
      <c r="J21" s="96">
        <f>J16-J17</f>
        <v>593700</v>
      </c>
      <c r="K21" s="97">
        <f>K16-K17</f>
        <v>593700</v>
      </c>
      <c r="L21" s="87">
        <f t="shared" ref="L21" si="22">L16-L17</f>
        <v>1187400</v>
      </c>
      <c r="M21" s="96">
        <f>M16-M17</f>
        <v>592444</v>
      </c>
      <c r="N21" s="97">
        <f>N16-N17</f>
        <v>537556</v>
      </c>
      <c r="O21" s="87">
        <f t="shared" ref="O21" si="23">O16-O17</f>
        <v>1130000</v>
      </c>
      <c r="P21" s="96">
        <f>P16-P17</f>
        <v>577860.43663416896</v>
      </c>
      <c r="Q21" s="97">
        <f>Q16-Q17</f>
        <v>502378.23036583106</v>
      </c>
      <c r="R21" s="87">
        <f t="shared" ref="R21" si="24">R16-R17</f>
        <v>1080238.6669999999</v>
      </c>
    </row>
    <row r="22" spans="1:18" s="35" customFormat="1" ht="15.75" customHeight="1" x14ac:dyDescent="0.2">
      <c r="A22" s="48"/>
      <c r="B22" s="64" t="s">
        <v>84</v>
      </c>
      <c r="C22" s="47"/>
      <c r="D22" s="94">
        <f t="shared" ref="D22:F22" si="25">D23+D30+D33</f>
        <v>593700</v>
      </c>
      <c r="E22" s="95">
        <f t="shared" si="25"/>
        <v>593700</v>
      </c>
      <c r="F22" s="86">
        <f t="shared" si="25"/>
        <v>1187400</v>
      </c>
      <c r="G22" s="94">
        <f t="shared" ref="G22:I22" si="26">G23+G30+G33</f>
        <v>593700</v>
      </c>
      <c r="H22" s="95">
        <f t="shared" si="26"/>
        <v>593700</v>
      </c>
      <c r="I22" s="86">
        <f t="shared" si="26"/>
        <v>1187400</v>
      </c>
      <c r="J22" s="94">
        <f t="shared" ref="J22:L22" si="27">J23+J30+J33</f>
        <v>593700</v>
      </c>
      <c r="K22" s="95">
        <f t="shared" si="27"/>
        <v>593700</v>
      </c>
      <c r="L22" s="86">
        <f t="shared" si="27"/>
        <v>1187400</v>
      </c>
      <c r="M22" s="94">
        <f t="shared" ref="M22:O22" si="28">M23+M30+M33</f>
        <v>592444</v>
      </c>
      <c r="N22" s="95">
        <f t="shared" si="28"/>
        <v>537556</v>
      </c>
      <c r="O22" s="86">
        <f t="shared" si="28"/>
        <v>1130000</v>
      </c>
      <c r="P22" s="94">
        <f t="shared" ref="P22:R22" si="29">P23+P30+P33</f>
        <v>577860.40300000005</v>
      </c>
      <c r="Q22" s="95">
        <f t="shared" si="29"/>
        <v>502378.26400000002</v>
      </c>
      <c r="R22" s="86">
        <f t="shared" si="29"/>
        <v>1080238.6670000001</v>
      </c>
    </row>
    <row r="23" spans="1:18" s="58" customFormat="1" ht="15.75" hidden="1" x14ac:dyDescent="0.2">
      <c r="A23" s="65" t="s">
        <v>85</v>
      </c>
      <c r="B23" s="66" t="s">
        <v>86</v>
      </c>
      <c r="C23" s="67" t="s">
        <v>5</v>
      </c>
      <c r="D23" s="96"/>
      <c r="E23" s="97"/>
      <c r="F23" s="87"/>
      <c r="G23" s="96"/>
      <c r="H23" s="97"/>
      <c r="I23" s="87"/>
      <c r="J23" s="96"/>
      <c r="K23" s="97"/>
      <c r="L23" s="87"/>
      <c r="M23" s="96"/>
      <c r="N23" s="97"/>
      <c r="O23" s="87"/>
      <c r="P23" s="96"/>
      <c r="Q23" s="97"/>
      <c r="R23" s="87"/>
    </row>
    <row r="24" spans="1:18" s="35" customFormat="1" ht="15.75" hidden="1" x14ac:dyDescent="0.2">
      <c r="A24" s="62"/>
      <c r="B24" s="52" t="s">
        <v>87</v>
      </c>
      <c r="C24" s="47" t="s">
        <v>5</v>
      </c>
      <c r="D24" s="94"/>
      <c r="E24" s="95"/>
      <c r="F24" s="86"/>
      <c r="G24" s="94"/>
      <c r="H24" s="95"/>
      <c r="I24" s="86"/>
      <c r="J24" s="94"/>
      <c r="K24" s="95"/>
      <c r="L24" s="86"/>
      <c r="M24" s="94"/>
      <c r="N24" s="95"/>
      <c r="O24" s="86"/>
      <c r="P24" s="94"/>
      <c r="Q24" s="95"/>
      <c r="R24" s="86"/>
    </row>
    <row r="25" spans="1:18" s="35" customFormat="1" ht="15.75" hidden="1" x14ac:dyDescent="0.2">
      <c r="A25" s="41"/>
      <c r="B25" s="68" t="s">
        <v>88</v>
      </c>
      <c r="C25" s="43" t="s">
        <v>5</v>
      </c>
      <c r="D25" s="94"/>
      <c r="E25" s="95"/>
      <c r="F25" s="86"/>
      <c r="G25" s="94"/>
      <c r="H25" s="95"/>
      <c r="I25" s="86"/>
      <c r="J25" s="94"/>
      <c r="K25" s="95"/>
      <c r="L25" s="86"/>
      <c r="M25" s="94"/>
      <c r="N25" s="95"/>
      <c r="O25" s="86"/>
      <c r="P25" s="94"/>
      <c r="Q25" s="95"/>
      <c r="R25" s="86"/>
    </row>
    <row r="26" spans="1:18" s="35" customFormat="1" ht="15.75" hidden="1" x14ac:dyDescent="0.2">
      <c r="A26" s="45"/>
      <c r="B26" s="46" t="s">
        <v>89</v>
      </c>
      <c r="C26" s="47" t="s">
        <v>5</v>
      </c>
      <c r="D26" s="94"/>
      <c r="E26" s="95"/>
      <c r="F26" s="86"/>
      <c r="G26" s="94"/>
      <c r="H26" s="95"/>
      <c r="I26" s="86"/>
      <c r="J26" s="94"/>
      <c r="K26" s="95"/>
      <c r="L26" s="86"/>
      <c r="M26" s="94"/>
      <c r="N26" s="95"/>
      <c r="O26" s="86"/>
      <c r="P26" s="94"/>
      <c r="Q26" s="95"/>
      <c r="R26" s="86"/>
    </row>
    <row r="27" spans="1:18" s="35" customFormat="1" ht="15.75" hidden="1" x14ac:dyDescent="0.2">
      <c r="A27" s="45" t="s">
        <v>90</v>
      </c>
      <c r="B27" s="52" t="s">
        <v>91</v>
      </c>
      <c r="C27" s="47" t="s">
        <v>5</v>
      </c>
      <c r="D27" s="94"/>
      <c r="E27" s="95"/>
      <c r="F27" s="86"/>
      <c r="G27" s="94"/>
      <c r="H27" s="95"/>
      <c r="I27" s="86"/>
      <c r="J27" s="94"/>
      <c r="K27" s="95"/>
      <c r="L27" s="86"/>
      <c r="M27" s="94"/>
      <c r="N27" s="95"/>
      <c r="O27" s="86"/>
      <c r="P27" s="94"/>
      <c r="Q27" s="95"/>
      <c r="R27" s="86"/>
    </row>
    <row r="28" spans="1:18" s="35" customFormat="1" ht="15.75" hidden="1" x14ac:dyDescent="0.2">
      <c r="A28" s="45"/>
      <c r="B28" s="46" t="s">
        <v>88</v>
      </c>
      <c r="C28" s="47" t="s">
        <v>5</v>
      </c>
      <c r="D28" s="94"/>
      <c r="E28" s="95"/>
      <c r="F28" s="86"/>
      <c r="G28" s="94"/>
      <c r="H28" s="95"/>
      <c r="I28" s="86"/>
      <c r="J28" s="94"/>
      <c r="K28" s="95"/>
      <c r="L28" s="86"/>
      <c r="M28" s="94"/>
      <c r="N28" s="95"/>
      <c r="O28" s="86"/>
      <c r="P28" s="94"/>
      <c r="Q28" s="95"/>
      <c r="R28" s="86"/>
    </row>
    <row r="29" spans="1:18" s="35" customFormat="1" ht="15.75" hidden="1" x14ac:dyDescent="0.2">
      <c r="A29" s="45"/>
      <c r="B29" s="46" t="s">
        <v>89</v>
      </c>
      <c r="C29" s="47" t="s">
        <v>5</v>
      </c>
      <c r="D29" s="94"/>
      <c r="E29" s="95"/>
      <c r="F29" s="86"/>
      <c r="G29" s="94"/>
      <c r="H29" s="95"/>
      <c r="I29" s="86"/>
      <c r="J29" s="94"/>
      <c r="K29" s="95"/>
      <c r="L29" s="86"/>
      <c r="M29" s="94"/>
      <c r="N29" s="95"/>
      <c r="O29" s="86"/>
      <c r="P29" s="94"/>
      <c r="Q29" s="95"/>
      <c r="R29" s="86"/>
    </row>
    <row r="30" spans="1:18" s="58" customFormat="1" ht="15.75" hidden="1" x14ac:dyDescent="0.2">
      <c r="A30" s="65" t="s">
        <v>92</v>
      </c>
      <c r="B30" s="69" t="s">
        <v>93</v>
      </c>
      <c r="C30" s="67" t="s">
        <v>5</v>
      </c>
      <c r="D30" s="96"/>
      <c r="E30" s="97"/>
      <c r="F30" s="87"/>
      <c r="G30" s="96"/>
      <c r="H30" s="97"/>
      <c r="I30" s="87"/>
      <c r="J30" s="96"/>
      <c r="K30" s="97"/>
      <c r="L30" s="87"/>
      <c r="M30" s="96"/>
      <c r="N30" s="97"/>
      <c r="O30" s="87"/>
      <c r="P30" s="96"/>
      <c r="Q30" s="97"/>
      <c r="R30" s="87"/>
    </row>
    <row r="31" spans="1:18" s="35" customFormat="1" ht="15.75" hidden="1" x14ac:dyDescent="0.2">
      <c r="A31" s="70"/>
      <c r="B31" s="71" t="s">
        <v>88</v>
      </c>
      <c r="C31" s="53" t="s">
        <v>5</v>
      </c>
      <c r="D31" s="94"/>
      <c r="E31" s="95"/>
      <c r="F31" s="86"/>
      <c r="G31" s="94"/>
      <c r="H31" s="95"/>
      <c r="I31" s="86"/>
      <c r="J31" s="94"/>
      <c r="K31" s="95"/>
      <c r="L31" s="86"/>
      <c r="M31" s="94"/>
      <c r="N31" s="95"/>
      <c r="O31" s="86"/>
      <c r="P31" s="94"/>
      <c r="Q31" s="95"/>
      <c r="R31" s="86"/>
    </row>
    <row r="32" spans="1:18" s="35" customFormat="1" ht="15.75" hidden="1" x14ac:dyDescent="0.2">
      <c r="A32" s="62"/>
      <c r="B32" s="72" t="s">
        <v>94</v>
      </c>
      <c r="C32" s="47" t="s">
        <v>5</v>
      </c>
      <c r="D32" s="94"/>
      <c r="E32" s="95"/>
      <c r="F32" s="86"/>
      <c r="G32" s="94"/>
      <c r="H32" s="95"/>
      <c r="I32" s="86"/>
      <c r="J32" s="94"/>
      <c r="K32" s="95"/>
      <c r="L32" s="86"/>
      <c r="M32" s="94"/>
      <c r="N32" s="95"/>
      <c r="O32" s="86"/>
      <c r="P32" s="94"/>
      <c r="Q32" s="95"/>
      <c r="R32" s="86"/>
    </row>
    <row r="33" spans="1:24" s="58" customFormat="1" ht="15.75" x14ac:dyDescent="0.2">
      <c r="A33" s="73" t="s">
        <v>95</v>
      </c>
      <c r="B33" s="74" t="s">
        <v>96</v>
      </c>
      <c r="C33" s="57" t="s">
        <v>5</v>
      </c>
      <c r="D33" s="89">
        <f>D34+D35</f>
        <v>593700</v>
      </c>
      <c r="E33" s="90">
        <f t="shared" ref="E33" si="30">E34+E35</f>
        <v>593700</v>
      </c>
      <c r="F33" s="87">
        <f>F34+F35</f>
        <v>1187400</v>
      </c>
      <c r="G33" s="89">
        <f t="shared" ref="G33" si="31">G34+G35</f>
        <v>593700</v>
      </c>
      <c r="H33" s="90">
        <f t="shared" ref="H33" si="32">H34+H35</f>
        <v>593700</v>
      </c>
      <c r="I33" s="87">
        <f>I34+I35</f>
        <v>1187400</v>
      </c>
      <c r="J33" s="89">
        <f t="shared" ref="J33" si="33">J34+J35</f>
        <v>593700</v>
      </c>
      <c r="K33" s="90">
        <f t="shared" ref="K33" si="34">K34+K35</f>
        <v>593700</v>
      </c>
      <c r="L33" s="87">
        <f>L34+L35</f>
        <v>1187400</v>
      </c>
      <c r="M33" s="89">
        <f t="shared" ref="M33" si="35">M34+M35</f>
        <v>592444</v>
      </c>
      <c r="N33" s="90">
        <f t="shared" ref="N33" si="36">N34+N35</f>
        <v>537556</v>
      </c>
      <c r="O33" s="87">
        <f>O34+O35</f>
        <v>1130000</v>
      </c>
      <c r="P33" s="89">
        <f t="shared" ref="P33" si="37">P34+P35</f>
        <v>577860.40300000005</v>
      </c>
      <c r="Q33" s="90">
        <f t="shared" ref="Q33" si="38">Q34+Q35</f>
        <v>502378.26400000002</v>
      </c>
      <c r="R33" s="87">
        <f>R34+R35</f>
        <v>1080238.6670000001</v>
      </c>
      <c r="S33" s="75"/>
      <c r="T33" s="44"/>
      <c r="U33" s="44"/>
      <c r="V33" s="44"/>
      <c r="W33" s="44"/>
      <c r="X33" s="35"/>
    </row>
    <row r="34" spans="1:24" s="35" customFormat="1" ht="15.75" x14ac:dyDescent="0.2">
      <c r="A34" s="45"/>
      <c r="B34" s="46" t="s">
        <v>88</v>
      </c>
      <c r="C34" s="47" t="s">
        <v>5</v>
      </c>
      <c r="D34" s="91">
        <f>D21</f>
        <v>593700</v>
      </c>
      <c r="E34" s="92">
        <f>E21</f>
        <v>593700</v>
      </c>
      <c r="F34" s="86">
        <v>1187400</v>
      </c>
      <c r="G34" s="91">
        <f>G21</f>
        <v>593700</v>
      </c>
      <c r="H34" s="92">
        <f>H21</f>
        <v>593700</v>
      </c>
      <c r="I34" s="86">
        <v>1187400</v>
      </c>
      <c r="J34" s="91">
        <f>J21</f>
        <v>593700</v>
      </c>
      <c r="K34" s="92">
        <f>K21</f>
        <v>593700</v>
      </c>
      <c r="L34" s="86">
        <v>1187400</v>
      </c>
      <c r="M34" s="91">
        <v>592444</v>
      </c>
      <c r="N34" s="92">
        <v>537556</v>
      </c>
      <c r="O34" s="86">
        <f>M34+N34</f>
        <v>1130000</v>
      </c>
      <c r="P34" s="91">
        <v>577860.40300000005</v>
      </c>
      <c r="Q34" s="92">
        <v>502378.26400000002</v>
      </c>
      <c r="R34" s="86">
        <f>P34+Q34</f>
        <v>1080238.6670000001</v>
      </c>
    </row>
    <row r="35" spans="1:24" s="35" customFormat="1" ht="15.75" x14ac:dyDescent="0.2">
      <c r="A35" s="76"/>
      <c r="B35" s="77" t="s">
        <v>97</v>
      </c>
      <c r="C35" s="78" t="s">
        <v>5</v>
      </c>
      <c r="D35" s="98"/>
      <c r="E35" s="99"/>
      <c r="F35" s="93"/>
      <c r="G35" s="98"/>
      <c r="H35" s="99"/>
      <c r="I35" s="93"/>
      <c r="J35" s="98"/>
      <c r="K35" s="99"/>
      <c r="L35" s="93"/>
      <c r="M35" s="98"/>
      <c r="N35" s="99"/>
      <c r="O35" s="93"/>
      <c r="P35" s="98"/>
      <c r="Q35" s="99"/>
      <c r="R35" s="93"/>
    </row>
    <row r="37" spans="1:24" x14ac:dyDescent="0.2">
      <c r="N37" s="108"/>
    </row>
    <row r="38" spans="1:24" x14ac:dyDescent="0.2">
      <c r="N38" s="108"/>
      <c r="P38" s="108"/>
      <c r="Q38" s="108"/>
      <c r="R38" s="108"/>
    </row>
    <row r="40" spans="1:24" x14ac:dyDescent="0.2">
      <c r="P40" s="108"/>
      <c r="Q40" s="108"/>
    </row>
  </sheetData>
  <mergeCells count="15">
    <mergeCell ref="P3:R3"/>
    <mergeCell ref="P4:R4"/>
    <mergeCell ref="D2:R2"/>
    <mergeCell ref="D3:F3"/>
    <mergeCell ref="D4:F4"/>
    <mergeCell ref="G3:I3"/>
    <mergeCell ref="G4:I4"/>
    <mergeCell ref="J3:L3"/>
    <mergeCell ref="J4:L4"/>
    <mergeCell ref="A1:M1"/>
    <mergeCell ref="A2:A5"/>
    <mergeCell ref="B2:B5"/>
    <mergeCell ref="C2:C5"/>
    <mergeCell ref="M3:O3"/>
    <mergeCell ref="M4:O4"/>
  </mergeCells>
  <phoneticPr fontId="4" type="noConversion"/>
  <printOptions horizontalCentered="1"/>
  <pageMargins left="0.39370078740157483" right="0.39370078740157483" top="1.1811023622047245" bottom="0.39370078740157483" header="0" footer="0"/>
  <pageSetup paperSize="9" scale="53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H18" sqref="H18"/>
    </sheetView>
  </sheetViews>
  <sheetFormatPr defaultColWidth="9.140625" defaultRowHeight="15" x14ac:dyDescent="0.25"/>
  <cols>
    <col min="1" max="1" width="5.7109375" style="1" customWidth="1"/>
    <col min="2" max="2" width="49.5703125" style="1" customWidth="1"/>
    <col min="3" max="3" width="11.85546875" style="1" customWidth="1"/>
    <col min="4" max="4" width="11.42578125" style="1" customWidth="1"/>
    <col min="5" max="8" width="10.140625" style="1" customWidth="1"/>
    <col min="9" max="16384" width="9.140625" style="1"/>
  </cols>
  <sheetData>
    <row r="1" spans="1:8" ht="39.75" customHeight="1" x14ac:dyDescent="0.25">
      <c r="A1" s="125" t="s">
        <v>41</v>
      </c>
      <c r="B1" s="125"/>
      <c r="C1" s="125"/>
      <c r="D1" s="125"/>
      <c r="E1" s="125"/>
      <c r="F1" s="125"/>
      <c r="G1" s="125"/>
      <c r="H1" s="125"/>
    </row>
    <row r="2" spans="1:8" ht="24.75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</row>
    <row r="3" spans="1:8" ht="15.75" x14ac:dyDescent="0.25">
      <c r="A3" s="127" t="s">
        <v>7</v>
      </c>
      <c r="B3" s="129" t="s">
        <v>98</v>
      </c>
      <c r="C3" s="129"/>
      <c r="D3" s="129"/>
      <c r="E3" s="129"/>
      <c r="F3" s="129"/>
      <c r="G3" s="129"/>
      <c r="H3" s="130"/>
    </row>
    <row r="4" spans="1:8" ht="31.5" customHeight="1" x14ac:dyDescent="0.25">
      <c r="A4" s="128"/>
      <c r="B4" s="31" t="s">
        <v>8</v>
      </c>
      <c r="C4" s="131" t="s">
        <v>20</v>
      </c>
      <c r="D4" s="132"/>
      <c r="E4" s="131" t="s">
        <v>9</v>
      </c>
      <c r="F4" s="133"/>
      <c r="G4" s="133"/>
      <c r="H4" s="132"/>
    </row>
    <row r="5" spans="1:8" ht="15.75" x14ac:dyDescent="0.25">
      <c r="A5" s="18">
        <v>1</v>
      </c>
      <c r="B5" s="18">
        <v>2</v>
      </c>
      <c r="C5" s="131">
        <v>3</v>
      </c>
      <c r="D5" s="132"/>
      <c r="E5" s="131">
        <v>4</v>
      </c>
      <c r="F5" s="133"/>
      <c r="G5" s="133"/>
      <c r="H5" s="132"/>
    </row>
    <row r="6" spans="1:8" ht="15.75" x14ac:dyDescent="0.25">
      <c r="A6" s="127" t="s">
        <v>1</v>
      </c>
      <c r="B6" s="127" t="s">
        <v>42</v>
      </c>
      <c r="C6" s="135" t="s">
        <v>43</v>
      </c>
      <c r="D6" s="136"/>
      <c r="E6" s="137">
        <v>6079</v>
      </c>
      <c r="F6" s="138"/>
      <c r="G6" s="138"/>
      <c r="H6" s="139"/>
    </row>
    <row r="7" spans="1:8" ht="15.75" x14ac:dyDescent="0.25">
      <c r="A7" s="134"/>
      <c r="B7" s="134"/>
      <c r="C7" s="140" t="s">
        <v>44</v>
      </c>
      <c r="D7" s="141"/>
      <c r="E7" s="142">
        <v>6258.9384</v>
      </c>
      <c r="F7" s="143"/>
      <c r="G7" s="143"/>
      <c r="H7" s="144"/>
    </row>
    <row r="8" spans="1:8" ht="15.75" x14ac:dyDescent="0.25">
      <c r="A8" s="134"/>
      <c r="B8" s="134"/>
      <c r="C8" s="140" t="s">
        <v>45</v>
      </c>
      <c r="D8" s="141"/>
      <c r="E8" s="142">
        <v>6382.2394864799999</v>
      </c>
      <c r="F8" s="143"/>
      <c r="G8" s="143"/>
      <c r="H8" s="144"/>
    </row>
    <row r="9" spans="1:8" ht="15.75" x14ac:dyDescent="0.25">
      <c r="A9" s="134"/>
      <c r="B9" s="134"/>
      <c r="C9" s="140" t="s">
        <v>46</v>
      </c>
      <c r="D9" s="141"/>
      <c r="E9" s="142">
        <v>6545.8801069133478</v>
      </c>
      <c r="F9" s="143"/>
      <c r="G9" s="143"/>
      <c r="H9" s="144"/>
    </row>
    <row r="10" spans="1:8" ht="15.75" x14ac:dyDescent="0.25">
      <c r="A10" s="128"/>
      <c r="B10" s="128"/>
      <c r="C10" s="145" t="s">
        <v>47</v>
      </c>
      <c r="D10" s="146"/>
      <c r="E10" s="147">
        <f>[1]расчет!$M$51</f>
        <v>6759.0794219955142</v>
      </c>
      <c r="F10" s="148"/>
      <c r="G10" s="148"/>
      <c r="H10" s="149"/>
    </row>
    <row r="11" spans="1:8" ht="15.75" x14ac:dyDescent="0.25">
      <c r="A11" s="150" t="s">
        <v>99</v>
      </c>
      <c r="B11" s="151"/>
      <c r="C11" s="32"/>
      <c r="D11" s="107"/>
      <c r="E11" s="152">
        <f>E6+E7+E8+E9+E10</f>
        <v>32025.137415388861</v>
      </c>
      <c r="F11" s="152"/>
      <c r="G11" s="152"/>
      <c r="H11" s="152"/>
    </row>
    <row r="12" spans="1:8" ht="15.75" x14ac:dyDescent="0.25">
      <c r="A12" s="105"/>
      <c r="B12" s="105"/>
      <c r="C12" s="103"/>
      <c r="D12" s="104"/>
      <c r="E12" s="106"/>
      <c r="F12" s="106"/>
      <c r="G12" s="106"/>
      <c r="H12" s="106"/>
    </row>
    <row r="13" spans="1:8" ht="15.75" x14ac:dyDescent="0.25">
      <c r="A13" s="153" t="s">
        <v>11</v>
      </c>
      <c r="B13" s="153"/>
      <c r="C13" s="153"/>
      <c r="D13" s="153"/>
      <c r="E13" s="153"/>
      <c r="F13" s="153"/>
      <c r="G13" s="153"/>
      <c r="H13" s="153"/>
    </row>
    <row r="14" spans="1:8" ht="18" customHeight="1" x14ac:dyDescent="0.25">
      <c r="A14" s="154" t="s">
        <v>10</v>
      </c>
      <c r="B14" s="157" t="s">
        <v>98</v>
      </c>
      <c r="C14" s="158"/>
      <c r="D14" s="158"/>
      <c r="E14" s="158"/>
      <c r="F14" s="158"/>
      <c r="G14" s="158"/>
      <c r="H14" s="159"/>
    </row>
    <row r="15" spans="1:8" ht="22.5" customHeight="1" x14ac:dyDescent="0.25">
      <c r="A15" s="155"/>
      <c r="B15" s="127" t="s">
        <v>12</v>
      </c>
      <c r="C15" s="127" t="s">
        <v>13</v>
      </c>
      <c r="D15" s="131" t="s">
        <v>23</v>
      </c>
      <c r="E15" s="133"/>
      <c r="F15" s="133"/>
      <c r="G15" s="133"/>
      <c r="H15" s="132"/>
    </row>
    <row r="16" spans="1:8" ht="21" customHeight="1" x14ac:dyDescent="0.25">
      <c r="A16" s="156"/>
      <c r="B16" s="128"/>
      <c r="C16" s="128"/>
      <c r="D16" s="21" t="s">
        <v>21</v>
      </c>
      <c r="E16" s="21" t="s">
        <v>37</v>
      </c>
      <c r="F16" s="21" t="s">
        <v>38</v>
      </c>
      <c r="G16" s="21" t="s">
        <v>39</v>
      </c>
      <c r="H16" s="21" t="s">
        <v>40</v>
      </c>
    </row>
    <row r="17" spans="1:8" ht="15.75" x14ac:dyDescent="0.2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</row>
    <row r="18" spans="1:8" ht="15.75" x14ac:dyDescent="0.25">
      <c r="A18" s="22" t="s">
        <v>1</v>
      </c>
      <c r="B18" s="102" t="s">
        <v>14</v>
      </c>
      <c r="C18" s="80" t="s">
        <v>15</v>
      </c>
      <c r="D18" s="81">
        <v>44120.821389172917</v>
      </c>
      <c r="E18" s="81">
        <v>47676.70207475737</v>
      </c>
      <c r="F18" s="81">
        <v>49681.625829116761</v>
      </c>
      <c r="G18" s="81">
        <v>52361.302689067888</v>
      </c>
      <c r="H18" s="81">
        <f>[1]расчет!$P$127</f>
        <v>62688.353189654998</v>
      </c>
    </row>
  </sheetData>
  <mergeCells count="28">
    <mergeCell ref="A13:H13"/>
    <mergeCell ref="A14:A16"/>
    <mergeCell ref="B14:H14"/>
    <mergeCell ref="B15:B16"/>
    <mergeCell ref="C15:C16"/>
    <mergeCell ref="D15:H15"/>
    <mergeCell ref="A11:B11"/>
    <mergeCell ref="E11:H11"/>
    <mergeCell ref="C8:D8"/>
    <mergeCell ref="E8:H8"/>
    <mergeCell ref="C9:D9"/>
    <mergeCell ref="E9:H9"/>
    <mergeCell ref="C5:D5"/>
    <mergeCell ref="E5:H5"/>
    <mergeCell ref="A6:A10"/>
    <mergeCell ref="B6:B10"/>
    <mergeCell ref="C6:D6"/>
    <mergeCell ref="E6:H6"/>
    <mergeCell ref="C7:D7"/>
    <mergeCell ref="E7:H7"/>
    <mergeCell ref="C10:D10"/>
    <mergeCell ref="E10:H10"/>
    <mergeCell ref="A1:H1"/>
    <mergeCell ref="A2:H2"/>
    <mergeCell ref="A3:A4"/>
    <mergeCell ref="B3:H3"/>
    <mergeCell ref="C4:D4"/>
    <mergeCell ref="E4:H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B7" sqref="B7"/>
    </sheetView>
  </sheetViews>
  <sheetFormatPr defaultRowHeight="12.75" x14ac:dyDescent="0.2"/>
  <cols>
    <col min="1" max="1" width="6.7109375" customWidth="1"/>
    <col min="2" max="2" width="58.28515625" customWidth="1"/>
    <col min="3" max="3" width="13.28515625" customWidth="1"/>
    <col min="4" max="8" width="14.5703125" customWidth="1"/>
  </cols>
  <sheetData>
    <row r="1" spans="1:8" ht="15.75" x14ac:dyDescent="0.2">
      <c r="A1" s="113" t="s">
        <v>18</v>
      </c>
      <c r="B1" s="113"/>
      <c r="C1" s="113"/>
      <c r="D1" s="113"/>
      <c r="E1" s="113"/>
      <c r="F1" s="113"/>
      <c r="G1" s="113"/>
      <c r="H1" s="113"/>
    </row>
    <row r="2" spans="1:8" ht="15.75" x14ac:dyDescent="0.2">
      <c r="A2" s="163" t="s">
        <v>10</v>
      </c>
      <c r="B2" s="165" t="s">
        <v>12</v>
      </c>
      <c r="C2" s="165" t="s">
        <v>13</v>
      </c>
      <c r="D2" s="167" t="s">
        <v>26</v>
      </c>
      <c r="E2" s="168"/>
      <c r="F2" s="168"/>
      <c r="G2" s="168"/>
      <c r="H2" s="169"/>
    </row>
    <row r="3" spans="1:8" ht="27" customHeight="1" x14ac:dyDescent="0.2">
      <c r="A3" s="164"/>
      <c r="B3" s="166"/>
      <c r="C3" s="166"/>
      <c r="D3" s="21" t="s">
        <v>21</v>
      </c>
      <c r="E3" s="21" t="s">
        <v>37</v>
      </c>
      <c r="F3" s="21" t="s">
        <v>38</v>
      </c>
      <c r="G3" s="21" t="s">
        <v>39</v>
      </c>
      <c r="H3" s="21" t="s">
        <v>40</v>
      </c>
    </row>
    <row r="4" spans="1:8" ht="15.75" x14ac:dyDescent="0.2">
      <c r="A4" s="19">
        <v>1</v>
      </c>
      <c r="B4" s="2">
        <v>2</v>
      </c>
      <c r="C4" s="2">
        <v>3</v>
      </c>
      <c r="D4" s="19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5.75" x14ac:dyDescent="0.2">
      <c r="A5" s="24" t="s">
        <v>25</v>
      </c>
      <c r="B5" s="160" t="s">
        <v>48</v>
      </c>
      <c r="C5" s="161"/>
      <c r="D5" s="161"/>
      <c r="E5" s="161"/>
      <c r="F5" s="161"/>
      <c r="G5" s="161"/>
      <c r="H5" s="162"/>
    </row>
    <row r="6" spans="1:8" ht="31.5" x14ac:dyDescent="0.2">
      <c r="A6" s="4">
        <v>1</v>
      </c>
      <c r="B6" s="3" t="s">
        <v>49</v>
      </c>
      <c r="C6" s="25" t="s">
        <v>50</v>
      </c>
      <c r="D6" s="25">
        <v>0</v>
      </c>
      <c r="E6" s="25">
        <v>0</v>
      </c>
      <c r="F6" s="4">
        <v>0</v>
      </c>
      <c r="G6" s="4">
        <v>0</v>
      </c>
      <c r="H6" s="4">
        <v>0</v>
      </c>
    </row>
    <row r="7" spans="1:8" ht="220.5" x14ac:dyDescent="0.2">
      <c r="A7" s="5" t="s">
        <v>16</v>
      </c>
      <c r="B7" s="6" t="s">
        <v>51</v>
      </c>
      <c r="C7" s="26" t="s">
        <v>24</v>
      </c>
      <c r="D7" s="26">
        <v>0</v>
      </c>
      <c r="E7" s="26">
        <v>0</v>
      </c>
      <c r="F7" s="7">
        <v>0</v>
      </c>
      <c r="G7" s="7">
        <v>0</v>
      </c>
      <c r="H7" s="7">
        <v>0</v>
      </c>
    </row>
    <row r="8" spans="1:8" ht="15.75" x14ac:dyDescent="0.2">
      <c r="A8" s="27" t="s">
        <v>17</v>
      </c>
      <c r="B8" s="28" t="s">
        <v>52</v>
      </c>
      <c r="C8" s="29" t="s">
        <v>53</v>
      </c>
      <c r="D8" s="30">
        <v>14</v>
      </c>
      <c r="E8" s="30">
        <v>14</v>
      </c>
      <c r="F8" s="30">
        <v>14</v>
      </c>
      <c r="G8" s="30">
        <v>14</v>
      </c>
      <c r="H8" s="30">
        <v>14</v>
      </c>
    </row>
  </sheetData>
  <mergeCells count="6">
    <mergeCell ref="B5:H5"/>
    <mergeCell ref="A1:H1"/>
    <mergeCell ref="A2:A3"/>
    <mergeCell ref="B2:B3"/>
    <mergeCell ref="C2:C3"/>
    <mergeCell ref="D2:H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3,4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2021-11-26T01:50:09Z</cp:lastPrinted>
  <dcterms:created xsi:type="dcterms:W3CDTF">1996-10-08T23:32:33Z</dcterms:created>
  <dcterms:modified xsi:type="dcterms:W3CDTF">2021-11-26T01:50:53Z</dcterms:modified>
</cp:coreProperties>
</file>