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4010" yWindow="60" windowWidth="14505" windowHeight="11700" tabRatio="830"/>
  </bookViews>
  <sheets>
    <sheet name="раздел 1" sheetId="29" r:id="rId1"/>
    <sheet name="раздел 2" sheetId="30" r:id="rId2"/>
    <sheet name="раздел 3,4" sheetId="26" r:id="rId3"/>
    <sheet name="раздел 5" sheetId="31" r:id="rId4"/>
  </sheets>
  <externalReferences>
    <externalReference r:id="rId5"/>
  </externalReferences>
  <definedNames>
    <definedName name="_xlnm.Print_Area" localSheetId="1">'раздел 2'!$A$1:$R$31</definedName>
    <definedName name="_xlnm.Print_Area" localSheetId="3">'раздел 5'!$A$1:$H$21</definedName>
  </definedNames>
  <calcPr calcId="145621"/>
</workbook>
</file>

<file path=xl/calcChain.xml><?xml version="1.0" encoding="utf-8"?>
<calcChain xmlns="http://schemas.openxmlformats.org/spreadsheetml/2006/main">
  <c r="H26" i="26" l="1"/>
  <c r="G26" i="26"/>
  <c r="F26" i="26"/>
  <c r="E26" i="26"/>
  <c r="D26" i="26"/>
  <c r="D13" i="30" l="1"/>
  <c r="E13" i="30" s="1"/>
  <c r="D20" i="31" l="1"/>
  <c r="Q23" i="30" l="1"/>
  <c r="P23" i="30"/>
  <c r="Q22" i="30"/>
  <c r="P22" i="30"/>
  <c r="Q21" i="30"/>
  <c r="P21" i="30"/>
  <c r="Q16" i="30"/>
  <c r="P16" i="30"/>
  <c r="N23" i="30"/>
  <c r="M23" i="30"/>
  <c r="N22" i="30"/>
  <c r="M22" i="30"/>
  <c r="N21" i="30"/>
  <c r="M21" i="30"/>
  <c r="N16" i="30"/>
  <c r="M16" i="30"/>
  <c r="K23" i="30"/>
  <c r="J23" i="30"/>
  <c r="K22" i="30"/>
  <c r="J22" i="30"/>
  <c r="K21" i="30"/>
  <c r="J21" i="30"/>
  <c r="K16" i="30"/>
  <c r="J16" i="30"/>
  <c r="K13" i="30"/>
  <c r="N13" i="30" s="1"/>
  <c r="Q13" i="30" s="1"/>
  <c r="J13" i="30"/>
  <c r="M13" i="30" s="1"/>
  <c r="P13" i="30" s="1"/>
  <c r="H23" i="30"/>
  <c r="G23" i="30"/>
  <c r="H22" i="30"/>
  <c r="G22" i="30"/>
  <c r="H21" i="30"/>
  <c r="G21" i="30"/>
  <c r="H16" i="30"/>
  <c r="G16" i="30"/>
  <c r="H13" i="30"/>
  <c r="G13" i="30"/>
  <c r="E23" i="30"/>
  <c r="E22" i="30"/>
  <c r="R27" i="30" l="1"/>
  <c r="Q27" i="30"/>
  <c r="P27" i="30"/>
  <c r="R24" i="30"/>
  <c r="Q24" i="30"/>
  <c r="P24" i="30"/>
  <c r="R23" i="30"/>
  <c r="R22" i="30"/>
  <c r="R21" i="30"/>
  <c r="R20" i="30"/>
  <c r="R19" i="30"/>
  <c r="Q19" i="30"/>
  <c r="P19" i="30"/>
  <c r="R16" i="30"/>
  <c r="R13" i="30"/>
  <c r="R12" i="30" s="1"/>
  <c r="Q12" i="30"/>
  <c r="P12" i="30"/>
  <c r="Q10" i="30"/>
  <c r="P10" i="30"/>
  <c r="P9" i="30" s="1"/>
  <c r="Q9" i="30"/>
  <c r="Q31" i="30" s="1"/>
  <c r="O27" i="30"/>
  <c r="N27" i="30"/>
  <c r="M27" i="30"/>
  <c r="O24" i="30"/>
  <c r="N24" i="30"/>
  <c r="M24" i="30"/>
  <c r="O23" i="30"/>
  <c r="O22" i="30"/>
  <c r="O21" i="30"/>
  <c r="O20" i="30"/>
  <c r="O19" i="30"/>
  <c r="N19" i="30"/>
  <c r="M19" i="30"/>
  <c r="O16" i="30"/>
  <c r="O13" i="30"/>
  <c r="O12" i="30" s="1"/>
  <c r="N12" i="30"/>
  <c r="M12" i="30"/>
  <c r="N10" i="30"/>
  <c r="M10" i="30"/>
  <c r="M9" i="30" s="1"/>
  <c r="N9" i="30"/>
  <c r="N31" i="30" s="1"/>
  <c r="L27" i="30"/>
  <c r="K27" i="30"/>
  <c r="J27" i="30"/>
  <c r="L24" i="30"/>
  <c r="K24" i="30"/>
  <c r="J24" i="30"/>
  <c r="L23" i="30"/>
  <c r="L22" i="30"/>
  <c r="L21" i="30"/>
  <c r="L19" i="30" s="1"/>
  <c r="L20" i="30"/>
  <c r="K19" i="30"/>
  <c r="J19" i="30"/>
  <c r="L16" i="30"/>
  <c r="L13" i="30"/>
  <c r="L12" i="30" s="1"/>
  <c r="K12" i="30"/>
  <c r="J12" i="30"/>
  <c r="K10" i="30"/>
  <c r="J10" i="30"/>
  <c r="J9" i="30" s="1"/>
  <c r="J31" i="30" s="1"/>
  <c r="K9" i="30"/>
  <c r="K31" i="30" s="1"/>
  <c r="R10" i="30" l="1"/>
  <c r="R9" i="30" s="1"/>
  <c r="R15" i="30" s="1"/>
  <c r="R18" i="30" s="1"/>
  <c r="O10" i="30"/>
  <c r="O9" i="30" s="1"/>
  <c r="O15" i="30" s="1"/>
  <c r="O18" i="30" s="1"/>
  <c r="L10" i="30"/>
  <c r="L9" i="30" s="1"/>
  <c r="L15" i="30" s="1"/>
  <c r="L18" i="30" s="1"/>
  <c r="P31" i="30"/>
  <c r="R31" i="30" s="1"/>
  <c r="P15" i="30"/>
  <c r="P18" i="30" s="1"/>
  <c r="Q15" i="30"/>
  <c r="Q18" i="30" s="1"/>
  <c r="M31" i="30"/>
  <c r="O31" i="30" s="1"/>
  <c r="M15" i="30"/>
  <c r="M18" i="30" s="1"/>
  <c r="N15" i="30"/>
  <c r="N18" i="30" s="1"/>
  <c r="L31" i="30"/>
  <c r="J15" i="30"/>
  <c r="J18" i="30" s="1"/>
  <c r="K15" i="30"/>
  <c r="K18" i="30" s="1"/>
  <c r="F9" i="31" l="1"/>
  <c r="F10" i="31" l="1"/>
  <c r="F8" i="31" s="1"/>
  <c r="E20" i="31"/>
  <c r="F20" i="31" s="1"/>
  <c r="G20" i="31" s="1"/>
  <c r="H20" i="31" s="1"/>
  <c r="H15" i="31"/>
  <c r="G15" i="31"/>
  <c r="F15" i="31"/>
  <c r="E15" i="31"/>
  <c r="D15" i="31"/>
  <c r="H11" i="31"/>
  <c r="G11" i="31"/>
  <c r="F11" i="31"/>
  <c r="E11" i="31"/>
  <c r="D11" i="31"/>
  <c r="B6" i="31"/>
  <c r="C6" i="31" s="1"/>
  <c r="D6" i="31" s="1"/>
  <c r="E6" i="31" s="1"/>
  <c r="F6" i="31" s="1"/>
  <c r="G6" i="31" s="1"/>
  <c r="H6" i="31" s="1"/>
  <c r="B25" i="26"/>
  <c r="C25" i="26" s="1"/>
  <c r="D25" i="26" s="1"/>
  <c r="E25" i="26" s="1"/>
  <c r="F25" i="26" s="1"/>
  <c r="G25" i="26" s="1"/>
  <c r="H25" i="26" s="1"/>
  <c r="I27" i="30"/>
  <c r="H27" i="30"/>
  <c r="G27" i="30"/>
  <c r="I24" i="30"/>
  <c r="H24" i="30"/>
  <c r="G24" i="30"/>
  <c r="I23" i="30"/>
  <c r="I22" i="30"/>
  <c r="I21" i="30"/>
  <c r="I20" i="30"/>
  <c r="H19" i="30"/>
  <c r="G19" i="30"/>
  <c r="I16" i="30"/>
  <c r="I13" i="30"/>
  <c r="I12" i="30" s="1"/>
  <c r="H12" i="30"/>
  <c r="G12" i="30"/>
  <c r="H10" i="30"/>
  <c r="H9" i="30" s="1"/>
  <c r="G10" i="30"/>
  <c r="G9" i="30" s="1"/>
  <c r="I19" i="30" l="1"/>
  <c r="G9" i="31"/>
  <c r="G31" i="30"/>
  <c r="G15" i="30"/>
  <c r="G18" i="30" s="1"/>
  <c r="H31" i="30"/>
  <c r="I31" i="30" s="1"/>
  <c r="E9" i="31" s="1"/>
  <c r="H15" i="30"/>
  <c r="H18" i="30" s="1"/>
  <c r="I10" i="30"/>
  <c r="I9" i="30" s="1"/>
  <c r="I15" i="30" s="1"/>
  <c r="I18" i="30" s="1"/>
  <c r="E10" i="31" l="1"/>
  <c r="E8" i="31" s="1"/>
  <c r="G10" i="31"/>
  <c r="G8" i="31"/>
  <c r="H9" i="31"/>
  <c r="H10" i="31" l="1"/>
  <c r="H8" i="31" s="1"/>
  <c r="D10" i="30"/>
  <c r="F23" i="30" l="1"/>
  <c r="F22" i="30"/>
  <c r="E10" i="30"/>
  <c r="F13" i="30"/>
  <c r="F20" i="30"/>
  <c r="F16" i="30"/>
  <c r="F10" i="30" l="1"/>
  <c r="F21" i="30"/>
  <c r="F27" i="30" l="1"/>
  <c r="E27" i="30"/>
  <c r="D27" i="30"/>
  <c r="F24" i="30"/>
  <c r="E24" i="30"/>
  <c r="D24" i="30"/>
  <c r="F19" i="30"/>
  <c r="E19" i="30"/>
  <c r="D19" i="30"/>
  <c r="F12" i="30"/>
  <c r="E12" i="30"/>
  <c r="D12" i="30"/>
  <c r="F9" i="30"/>
  <c r="F15" i="30" s="1"/>
  <c r="F18" i="30" s="1"/>
  <c r="E9" i="30"/>
  <c r="D9" i="30"/>
  <c r="B7" i="30"/>
  <c r="C7" i="30" s="1"/>
  <c r="D7" i="30" s="1"/>
  <c r="E7" i="30" s="1"/>
  <c r="F7" i="30" s="1"/>
  <c r="D15" i="30" l="1"/>
  <c r="D18" i="30" s="1"/>
  <c r="D31" i="30"/>
  <c r="E15" i="30"/>
  <c r="E18" i="30" s="1"/>
  <c r="E31" i="30"/>
  <c r="G7" i="30"/>
  <c r="H7" i="30" s="1"/>
  <c r="I7" i="30" s="1"/>
  <c r="J7" i="30" s="1"/>
  <c r="K7" i="30" s="1"/>
  <c r="L7" i="30" s="1"/>
  <c r="F31" i="30" l="1"/>
  <c r="D9" i="31" s="1"/>
  <c r="P7" i="30"/>
  <c r="Q7" i="30" s="1"/>
  <c r="R7" i="30" s="1"/>
  <c r="M7" i="30"/>
  <c r="N7" i="30" s="1"/>
  <c r="O7" i="30" s="1"/>
  <c r="D10" i="31" l="1"/>
  <c r="D8" i="31" s="1"/>
  <c r="D21" i="31"/>
  <c r="E21" i="31" l="1"/>
  <c r="D19" i="31"/>
  <c r="F21" i="31" l="1"/>
  <c r="E19" i="31"/>
  <c r="G21" i="31" l="1"/>
  <c r="F19" i="31"/>
  <c r="H21" i="31" l="1"/>
  <c r="H19" i="31" s="1"/>
  <c r="G19" i="31"/>
</calcChain>
</file>

<file path=xl/sharedStrings.xml><?xml version="1.0" encoding="utf-8"?>
<sst xmlns="http://schemas.openxmlformats.org/spreadsheetml/2006/main" count="209" uniqueCount="126">
  <si>
    <t>Наименование показателя</t>
  </si>
  <si>
    <t>%</t>
  </si>
  <si>
    <t>1.</t>
  </si>
  <si>
    <t>2.</t>
  </si>
  <si>
    <t>3.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</si>
  <si>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</si>
  <si>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</si>
  <si>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</si>
  <si>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</si>
  <si>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</si>
  <si>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</si>
  <si>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1.1</t>
  </si>
  <si>
    <t>1.2</t>
  </si>
  <si>
    <t>2.1</t>
  </si>
  <si>
    <t>ед./км</t>
  </si>
  <si>
    <t>3.1</t>
  </si>
  <si>
    <t>3.2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</si>
  <si>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</si>
  <si>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</si>
  <si>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</si>
  <si>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>№    п/п</t>
  </si>
  <si>
    <t xml:space="preserve">Наименование показателей   </t>
  </si>
  <si>
    <t>Единицы измерения</t>
  </si>
  <si>
    <t>куб.м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</si>
  <si>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</si>
  <si>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Показатели производственной деятельности</t>
  </si>
  <si>
    <t>I</t>
  </si>
  <si>
    <t>ед.</t>
  </si>
  <si>
    <t>1</t>
  </si>
  <si>
    <t>2.2</t>
  </si>
  <si>
    <t>II</t>
  </si>
  <si>
    <t>км</t>
  </si>
  <si>
    <t>2</t>
  </si>
  <si>
    <t>тыс.куб.м</t>
  </si>
  <si>
    <t>Значение показателя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</si>
  <si>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</si>
  <si>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</si>
  <si>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</si>
  <si>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</si>
  <si>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количество аварий и засоров на канализационных сетях</t>
  </si>
  <si>
    <t>протяженность канализационных сетей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</si>
  <si>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</si>
  <si>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</si>
  <si>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</si>
  <si>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</si>
  <si>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</si>
  <si>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</si>
  <si>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год</t>
  </si>
  <si>
    <t>1 полугодие</t>
  </si>
  <si>
    <t>2 полугодие</t>
  </si>
  <si>
    <t>Прием сточных вод</t>
  </si>
  <si>
    <t>1.1.</t>
  </si>
  <si>
    <t>Объем сточных вод, принятых у потребителей - всего, в том числе: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</si>
  <si>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</si>
  <si>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</si>
  <si>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</si>
  <si>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</si>
  <si>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</si>
  <si>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</si>
  <si>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</si>
  <si>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</si>
  <si>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</si>
  <si>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</si>
  <si>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</t>
  </si>
  <si>
    <t>По категориям потребителей - всего, в том числе:</t>
  </si>
  <si>
    <t>1.3.1</t>
  </si>
  <si>
    <t>от собственных производств</t>
  </si>
  <si>
    <t>1.3.2</t>
  </si>
  <si>
    <t>неучтенный приток сточных вод</t>
  </si>
  <si>
    <t>1.3.3</t>
  </si>
  <si>
    <t>от потребителей, всего, в том числе:</t>
  </si>
  <si>
    <t>1.3.3.1</t>
  </si>
  <si>
    <t xml:space="preserve">  населения</t>
  </si>
  <si>
    <t xml:space="preserve">        городского</t>
  </si>
  <si>
    <t xml:space="preserve">        сельского</t>
  </si>
  <si>
    <t>1.3.3.2</t>
  </si>
  <si>
    <t xml:space="preserve">  бюджетных организаций</t>
  </si>
  <si>
    <t>1.3.3.3</t>
  </si>
  <si>
    <t xml:space="preserve">  прочих потребителей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</si>
  <si>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</si>
  <si>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</si>
  <si>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</si>
  <si>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</si>
  <si>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</si>
  <si>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</si>
  <si>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t>4.</t>
  </si>
  <si>
    <t>Объем обезвоженного осадка сточных вод</t>
  </si>
  <si>
    <t>5.</t>
  </si>
  <si>
    <t>Сброшенные воды без очистки</t>
  </si>
  <si>
    <t>Раздел 2. Баланс водоотведения</t>
  </si>
  <si>
    <t>ПРОИЗВОДСТВЕННАЯ ПРОГРАММА</t>
  </si>
  <si>
    <r>
      <t xml:space="preserve">Раздел 3. Перечень плановых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</si>
  <si>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t>№ п/п</t>
  </si>
  <si>
    <t>Раздел 4. Объем финансовых потребностей, необходимых для реализации производственной программы</t>
  </si>
  <si>
    <t>Раздел 5. Плановые показатели надежности, качества, энергетической эффективности объектов централизованных систем водоотведения</t>
  </si>
  <si>
    <t>III</t>
  </si>
  <si>
    <t>Показатели эффективности использования ресурсов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</si>
  <si>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</si>
  <si>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кВт.ч/ куб.м</t>
  </si>
  <si>
    <t>общее количество электрической энергии, потребляемой в технологическом процессе транспортировки сточных вод</t>
  </si>
  <si>
    <t>тыс.кВт.ч</t>
  </si>
  <si>
    <t>общий объем транспортируемых сточных вод</t>
  </si>
  <si>
    <t>Мыс Шмидт-Рыркайпий</t>
  </si>
  <si>
    <t>ПЛАН</t>
  </si>
  <si>
    <t>Участок Мыс Шмидта-Рыркайпий</t>
  </si>
  <si>
    <r>
      <t>3.1. План мероприятий по ремонту объектов централизованных систе</t>
    </r>
    <r>
      <rPr>
        <b/>
        <sz val="12"/>
        <rFont val="Times New Roman"/>
        <family val="1"/>
        <charset val="204"/>
      </rPr>
      <t>м водоотведения*</t>
    </r>
  </si>
  <si>
    <t>* План мероприятий по ремонту объектов централизованных систем водоотведения организацией не представлен</t>
  </si>
  <si>
    <t>3.2. План мероприятий, направленных на улучшение качества очистки сточных вод*</t>
  </si>
  <si>
    <t>* План мероприятий, направленных на улучшение качества очистки сточных вод, организацией не представлен</t>
  </si>
  <si>
    <t>3.3. План мероприятий по энергосбережению и повышению энергетической эффективности*</t>
  </si>
  <si>
    <t>* План мероприятий по энергосбережению и повышению энергетической эффективности, организацией не представлен</t>
  </si>
  <si>
    <t>Объем финансовых потребностей</t>
  </si>
  <si>
    <t>тыс. руб.</t>
  </si>
  <si>
    <t>показатель надежности и бесперебойности централизованной системы водоотведения</t>
  </si>
  <si>
    <t>2024 год</t>
  </si>
  <si>
    <t>2025 год</t>
  </si>
  <si>
    <t>2026 год</t>
  </si>
  <si>
    <t>2027 год</t>
  </si>
  <si>
    <t>2028 год</t>
  </si>
  <si>
    <t>в сфере водоотведения МУП ЖКХ «Иультинское» на 2024-2028 годы</t>
  </si>
  <si>
    <t>МУП ЖКХ «Иультинское»</t>
  </si>
  <si>
    <t>689202, Чукотский АО, ГО Эгвекинот, пгт.Эгвекинот, ул.Ленина, д.18</t>
  </si>
  <si>
    <t>689000, Чукотский автономный округ, г. Анадырь, ул. Отке, д.4</t>
  </si>
  <si>
    <t>№
п/п</t>
  </si>
  <si>
    <t>Период реализации мероприятия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</si>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</sst>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0.0000"/>
  </numFmts>
  <fonts count="19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0" fillId="0" borderId="0"/>
    <xf numFmtId="0" fontId="5" fillId="0" borderId="0"/>
    <xf numFmtId="0" fontId="9" fillId="0" borderId="0"/>
    <xf numFmtId="0" fontId="4" fillId="0" borderId="0"/>
    <xf numFmtId="0" fontId="4" fillId="0" borderId="0"/>
  </cellStyleXfs>
  <cellXfs count="188">
    <xf numFmtId="0" fontId="0" fillId="0" borderId="0" xfId="0"/>
    <xf numFmtId="49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2" fillId="0" borderId="0" xfId="4" applyFont="1"/>
    <xf numFmtId="0" fontId="6" fillId="0" borderId="1" xfId="4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/>
    </xf>
    <xf numFmtId="0" fontId="6" fillId="0" borderId="0" xfId="4" applyFont="1"/>
    <xf numFmtId="0" fontId="2" fillId="0" borderId="1" xfId="2" applyFont="1" applyBorder="1" applyAlignment="1">
      <alignment horizontal="left" vertical="center" wrapText="1"/>
    </xf>
    <xf numFmtId="0" fontId="6" fillId="0" borderId="0" xfId="4" applyFont="1" applyBorder="1" applyAlignment="1">
      <alignment horizontal="left" vertical="center" wrapText="1"/>
    </xf>
    <xf numFmtId="0" fontId="2" fillId="0" borderId="0" xfId="2" applyFont="1" applyBorder="1" applyAlignment="1">
      <alignment horizontal="left" vertical="center"/>
    </xf>
    <xf numFmtId="0" fontId="7" fillId="0" borderId="0" xfId="4" applyFont="1"/>
    <xf numFmtId="0" fontId="2" fillId="0" borderId="0" xfId="2" applyFont="1" applyBorder="1" applyAlignment="1">
      <alignment horizontal="left"/>
    </xf>
    <xf numFmtId="0" fontId="7" fillId="0" borderId="0" xfId="4" applyFont="1" applyBorder="1" applyAlignment="1">
      <alignment horizontal="left"/>
    </xf>
    <xf numFmtId="0" fontId="11" fillId="0" borderId="5" xfId="0" applyFont="1" applyBorder="1" applyAlignment="1"/>
    <xf numFmtId="0" fontId="14" fillId="0" borderId="0" xfId="2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49" fontId="14" fillId="0" borderId="7" xfId="0" applyNumberFormat="1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left" vertical="top" wrapText="1"/>
    </xf>
    <xf numFmtId="164" fontId="8" fillId="0" borderId="7" xfId="0" applyNumberFormat="1" applyFont="1" applyBorder="1" applyAlignment="1">
      <alignment horizontal="center" vertical="top" wrapText="1"/>
    </xf>
    <xf numFmtId="165" fontId="8" fillId="0" borderId="8" xfId="0" applyNumberFormat="1" applyFont="1" applyBorder="1" applyAlignment="1">
      <alignment horizontal="center" vertical="top" wrapText="1"/>
    </xf>
    <xf numFmtId="165" fontId="8" fillId="0" borderId="9" xfId="0" applyNumberFormat="1" applyFont="1" applyBorder="1" applyAlignment="1">
      <alignment horizontal="center" vertical="top" wrapText="1"/>
    </xf>
    <xf numFmtId="165" fontId="8" fillId="0" borderId="10" xfId="0" applyNumberFormat="1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165" fontId="14" fillId="0" borderId="12" xfId="0" applyNumberFormat="1" applyFont="1" applyBorder="1" applyAlignment="1">
      <alignment horizontal="center" vertical="center" wrapText="1"/>
    </xf>
    <xf numFmtId="165" fontId="14" fillId="0" borderId="13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left" vertical="top" wrapText="1"/>
    </xf>
    <xf numFmtId="165" fontId="8" fillId="0" borderId="11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165" fontId="14" fillId="0" borderId="14" xfId="0" applyNumberFormat="1" applyFont="1" applyBorder="1" applyAlignment="1">
      <alignment horizontal="center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left" vertical="top" wrapText="1"/>
    </xf>
    <xf numFmtId="164" fontId="8" fillId="0" borderId="7" xfId="0" applyNumberFormat="1" applyFont="1" applyBorder="1" applyAlignment="1">
      <alignment horizontal="left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5" fontId="8" fillId="0" borderId="32" xfId="0" applyNumberFormat="1" applyFont="1" applyBorder="1" applyAlignment="1">
      <alignment horizontal="center" vertical="center" wrapText="1"/>
    </xf>
    <xf numFmtId="165" fontId="8" fillId="0" borderId="2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 shrinkToFit="1"/>
    </xf>
    <xf numFmtId="166" fontId="8" fillId="0" borderId="0" xfId="0" applyNumberFormat="1" applyFont="1"/>
    <xf numFmtId="0" fontId="2" fillId="0" borderId="0" xfId="0" applyFont="1"/>
    <xf numFmtId="0" fontId="8" fillId="0" borderId="0" xfId="0" applyFont="1" applyAlignment="1">
      <alignment vertical="center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top" wrapTex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33" xfId="0" applyNumberFormat="1" applyFont="1" applyBorder="1" applyAlignment="1">
      <alignment horizontal="center" vertical="center" wrapText="1"/>
    </xf>
    <xf numFmtId="164" fontId="6" fillId="0" borderId="3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5" fontId="8" fillId="0" borderId="0" xfId="0" applyNumberFormat="1" applyFont="1"/>
    <xf numFmtId="0" fontId="6" fillId="0" borderId="15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164" fontId="8" fillId="0" borderId="0" xfId="0" applyNumberFormat="1" applyFont="1"/>
    <xf numFmtId="0" fontId="6" fillId="0" borderId="19" xfId="5" applyFont="1" applyFill="1" applyBorder="1" applyAlignment="1">
      <alignment horizontal="justify" vertical="top" wrapText="1"/>
    </xf>
    <xf numFmtId="0" fontId="6" fillId="0" borderId="19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7" fontId="8" fillId="0" borderId="0" xfId="0" applyNumberFormat="1" applyFont="1"/>
    <xf numFmtId="166" fontId="6" fillId="0" borderId="16" xfId="0" applyNumberFormat="1" applyFont="1" applyFill="1" applyBorder="1" applyAlignment="1">
      <alignment horizontal="center" vertical="center" wrapText="1"/>
    </xf>
    <xf numFmtId="166" fontId="6" fillId="0" borderId="17" xfId="0" applyNumberFormat="1" applyFont="1" applyFill="1" applyBorder="1" applyAlignment="1">
      <alignment horizontal="center" vertical="center" wrapText="1"/>
    </xf>
    <xf numFmtId="166" fontId="6" fillId="0" borderId="27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6" fontId="6" fillId="0" borderId="8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 wrapText="1"/>
    </xf>
    <xf numFmtId="166" fontId="6" fillId="0" borderId="26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2" fillId="0" borderId="0" xfId="2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8" fillId="0" borderId="0" xfId="1" applyFont="1" applyFill="1"/>
    <xf numFmtId="0" fontId="2" fillId="0" borderId="0" xfId="2" applyFont="1" applyFill="1" applyBorder="1" applyAlignment="1">
      <alignment horizontal="left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166" fontId="6" fillId="0" borderId="21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13" fillId="0" borderId="0" xfId="2" applyFont="1" applyAlignment="1">
      <alignment horizontal="center" wrapText="1"/>
    </xf>
    <xf numFmtId="0" fontId="16" fillId="0" borderId="0" xfId="2" applyFont="1" applyAlignment="1">
      <alignment horizontal="center"/>
    </xf>
    <xf numFmtId="0" fontId="3" fillId="0" borderId="5" xfId="2" applyFont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 shrinkToFit="1"/>
    </xf>
    <xf numFmtId="0" fontId="8" fillId="2" borderId="22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wrapText="1" shrinkToFit="1"/>
    </xf>
    <xf numFmtId="0" fontId="8" fillId="3" borderId="28" xfId="0" applyFont="1" applyFill="1" applyBorder="1" applyAlignment="1">
      <alignment horizontal="center" vertical="center" wrapText="1" shrinkToFit="1"/>
    </xf>
    <xf numFmtId="0" fontId="8" fillId="3" borderId="29" xfId="0" applyFont="1" applyFill="1" applyBorder="1" applyAlignment="1">
      <alignment horizontal="center" vertical="center" wrapText="1" shrinkToFi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28" xfId="2" applyFont="1" applyFill="1" applyBorder="1" applyAlignment="1">
      <alignment horizontal="center" vertical="center" wrapText="1"/>
    </xf>
    <xf numFmtId="0" fontId="8" fillId="2" borderId="29" xfId="2" applyFont="1" applyFill="1" applyBorder="1" applyAlignment="1">
      <alignment horizontal="center" vertical="center" wrapText="1"/>
    </xf>
    <xf numFmtId="0" fontId="16" fillId="0" borderId="6" xfId="2" applyFont="1" applyBorder="1" applyAlignment="1">
      <alignment horizontal="center"/>
    </xf>
    <xf numFmtId="0" fontId="16" fillId="0" borderId="28" xfId="2" applyFont="1" applyBorder="1" applyAlignment="1">
      <alignment horizontal="center"/>
    </xf>
    <xf numFmtId="0" fontId="16" fillId="0" borderId="29" xfId="2" applyFont="1" applyBorder="1" applyAlignment="1">
      <alignment horizontal="center"/>
    </xf>
    <xf numFmtId="0" fontId="3" fillId="0" borderId="5" xfId="2" applyFont="1" applyFill="1" applyBorder="1" applyAlignment="1">
      <alignment horizontal="left" wrapText="1"/>
    </xf>
    <xf numFmtId="0" fontId="2" fillId="0" borderId="6" xfId="2" applyFont="1" applyFill="1" applyBorder="1" applyAlignment="1">
      <alignment horizontal="left"/>
    </xf>
    <xf numFmtId="0" fontId="2" fillId="0" borderId="28" xfId="2" applyFont="1" applyFill="1" applyBorder="1" applyAlignment="1">
      <alignment horizontal="left"/>
    </xf>
    <xf numFmtId="0" fontId="2" fillId="0" borderId="29" xfId="2" applyFont="1" applyFill="1" applyBorder="1" applyAlignment="1">
      <alignment horizontal="left"/>
    </xf>
    <xf numFmtId="0" fontId="2" fillId="0" borderId="30" xfId="2" applyFont="1" applyFill="1" applyBorder="1" applyAlignment="1">
      <alignment horizontal="left" wrapText="1"/>
    </xf>
    <xf numFmtId="0" fontId="2" fillId="0" borderId="18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28" xfId="2" applyFont="1" applyBorder="1" applyAlignment="1">
      <alignment horizontal="center" vertical="center" wrapText="1"/>
    </xf>
    <xf numFmtId="0" fontId="2" fillId="0" borderId="29" xfId="2" applyFont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2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165" fontId="2" fillId="0" borderId="6" xfId="2" applyNumberFormat="1" applyFont="1" applyFill="1" applyBorder="1" applyAlignment="1">
      <alignment horizontal="center" vertical="center"/>
    </xf>
    <xf numFmtId="165" fontId="2" fillId="0" borderId="28" xfId="2" applyNumberFormat="1" applyFont="1" applyFill="1" applyBorder="1" applyAlignment="1">
      <alignment horizontal="center" vertical="center"/>
    </xf>
    <xf numFmtId="165" fontId="2" fillId="0" borderId="29" xfId="2" applyNumberFormat="1" applyFont="1" applyFill="1" applyBorder="1" applyAlignment="1">
      <alignment horizontal="center" vertical="center"/>
    </xf>
    <xf numFmtId="165" fontId="2" fillId="0" borderId="6" xfId="2" applyNumberFormat="1" applyFont="1" applyFill="1" applyBorder="1" applyAlignment="1">
      <alignment horizontal="center"/>
    </xf>
    <xf numFmtId="165" fontId="2" fillId="0" borderId="28" xfId="2" applyNumberFormat="1" applyFont="1" applyFill="1" applyBorder="1" applyAlignment="1">
      <alignment horizontal="center"/>
    </xf>
    <xf numFmtId="165" fontId="2" fillId="0" borderId="29" xfId="2" applyNumberFormat="1" applyFont="1" applyFill="1" applyBorder="1" applyAlignment="1">
      <alignment horizontal="center"/>
    </xf>
    <xf numFmtId="0" fontId="2" fillId="0" borderId="3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wrapText="1"/>
    </xf>
    <xf numFmtId="0" fontId="7" fillId="0" borderId="0" xfId="1" applyNumberFormat="1" applyFont="1" applyFill="1" applyBorder="1" applyAlignment="1">
      <alignment horizontal="justify" vertical="center" wrapText="1"/>
    </xf>
    <xf numFmtId="0" fontId="7" fillId="0" borderId="5" xfId="1" applyNumberFormat="1" applyFont="1" applyFill="1" applyBorder="1" applyAlignment="1">
      <alignment horizontal="left" wrapText="1"/>
    </xf>
    <xf numFmtId="0" fontId="7" fillId="0" borderId="6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5" xfId="2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_ООО Тепловая компания (печора)" xfId="2"/>
    <cellStyle name="Обычный 5" xfId="3"/>
    <cellStyle name="Обычный_PP_PitWater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4%20&#1075;&#1086;&#1076;/&#1052;&#1059;&#1055;%20&#1046;&#1050;&#1061;%20&#1048;&#1091;&#1083;&#1100;&#1090;/&#1046;&#1050;&#1061;%20&#1048;&#1091;&#1083;&#1100;&#1090;%20&#1042;&#1054;%202024-20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ы"/>
      <sheetName val="Шмидт"/>
      <sheetName val="формула"/>
      <sheetName val="КорШмидт"/>
      <sheetName val="объем"/>
    </sheetNames>
    <sheetDataSet>
      <sheetData sheetId="0">
        <row r="8">
          <cell r="I8">
            <v>32.796666666666667</v>
          </cell>
        </row>
      </sheetData>
      <sheetData sheetId="1"/>
      <sheetData sheetId="2">
        <row r="14">
          <cell r="M14">
            <v>24313.175999999999</v>
          </cell>
        </row>
        <row r="104">
          <cell r="M104">
            <v>-79.323964345067907</v>
          </cell>
          <cell r="Q104">
            <v>1000</v>
          </cell>
          <cell r="S104">
            <v>2000</v>
          </cell>
          <cell r="U104">
            <v>795</v>
          </cell>
          <cell r="W104">
            <v>0</v>
          </cell>
        </row>
        <row r="111">
          <cell r="M111">
            <v>6638.3138579462993</v>
          </cell>
          <cell r="Q111">
            <v>7863.2092941812634</v>
          </cell>
          <cell r="S111">
            <v>9067.3484492697044</v>
          </cell>
          <cell r="U111">
            <v>8072.5815716207808</v>
          </cell>
          <cell r="W111">
            <v>7494.0905861136316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4"/>
  <sheetViews>
    <sheetView tabSelected="1" zoomScaleNormal="100" workbookViewId="0">
      <selection activeCell="B21" sqref="B21"/>
    </sheetView>
  </sheetViews>
  <sheetFormatPr defaultColWidth="9.140625" defaultRowHeight="15.75" x14ac:dyDescent="0.25"/>
  <cols>
    <col min="1" max="1" width="51.28515625" style="11" customWidth="1"/>
    <col min="2" max="2" width="63" style="11" customWidth="1"/>
    <col min="3" max="3" width="7" style="11" customWidth="1"/>
    <col min="4" max="4" width="6.7109375" style="11" customWidth="1"/>
    <col min="5" max="16384" width="9.140625" style="11"/>
  </cols>
  <sheetData>
    <row r="1" spans="1:2" s="8" customFormat="1" ht="18.75" x14ac:dyDescent="0.3">
      <c r="A1" s="133" t="s">
        <v>90</v>
      </c>
      <c r="B1" s="133"/>
    </row>
    <row r="2" spans="1:2" s="8" customFormat="1" ht="18.75" x14ac:dyDescent="0.3">
      <c r="A2" s="134" t="s">
        <v>119</v>
      </c>
      <c r="B2" s="134"/>
    </row>
    <row r="3" spans="1:2" s="8" customFormat="1" ht="19.5" customHeight="1" x14ac:dyDescent="0.3">
      <c r="A3" s="135"/>
      <c r="B3" s="135"/>
    </row>
    <row r="4" spans="1:2" s="8" customFormat="1" ht="18.75" customHeight="1" x14ac:dyDescent="0.3">
      <c r="A4" s="136" t="s">
        <v>41</v>
      </c>
      <c r="B4" s="136"/>
    </row>
    <row r="5" spans="1:2" x14ac:dyDescent="0.25">
      <c r="A5" s="9" t="s">
        <v>42</v>
      </c>
      <c r="B5" s="12" t="s">
        <v>120</v>
      </c>
    </row>
    <row r="6" spans="1:2" ht="36" customHeight="1" x14ac:dyDescent="0.25">
      <c r="A6" s="9" t="s">
        <v>43</v>
      </c>
      <c r="B6" s="12" t="s">
        <v>121</v>
      </c>
    </row>
    <row r="7" spans="1:2" ht="38.25" customHeight="1" x14ac:dyDescent="0.25">
      <c r="A7" s="9" t="s">
        <v>44</v>
      </c>
      <c r="B7" s="12" t="s">
        <v>45</v>
      </c>
    </row>
    <row r="8" spans="1:2" ht="27.75" customHeight="1" x14ac:dyDescent="0.25">
      <c r="A8" s="9" t="s">
        <v>46</v>
      </c>
      <c r="B8" s="10" t="s">
        <v>122</v>
      </c>
    </row>
    <row r="9" spans="1:2" s="15" customFormat="1" ht="21.75" customHeight="1" x14ac:dyDescent="0.25">
      <c r="A9" s="13"/>
      <c r="B9" s="14"/>
    </row>
    <row r="17" spans="1:3" x14ac:dyDescent="0.25">
      <c r="C17" s="16"/>
    </row>
    <row r="19" spans="1:3" x14ac:dyDescent="0.25">
      <c r="C19" s="17"/>
    </row>
    <row r="22" spans="1:3" s="15" customFormat="1" x14ac:dyDescent="0.25">
      <c r="A22" s="11"/>
      <c r="B22" s="11"/>
      <c r="C22" s="11"/>
    </row>
    <row r="23" spans="1:3" ht="15" customHeight="1" x14ac:dyDescent="0.25"/>
    <row r="24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9" sqref="F9"/>
    </sheetView>
  </sheetViews>
  <sheetFormatPr defaultColWidth="9.140625" defaultRowHeight="15" x14ac:dyDescent="0.25"/>
  <cols>
    <col min="1" max="1" width="6.85546875" style="2" customWidth="1"/>
    <col min="2" max="2" width="43.85546875" style="2" customWidth="1"/>
    <col min="3" max="3" width="10.5703125" style="2" customWidth="1"/>
    <col min="4" max="15" width="12.28515625" style="2" customWidth="1"/>
    <col min="16" max="17" width="13.5703125" style="2" customWidth="1"/>
    <col min="18" max="18" width="16.7109375" style="2" customWidth="1"/>
    <col min="19" max="20" width="9.140625" style="2"/>
    <col min="21" max="21" width="10.28515625" style="2" bestFit="1" customWidth="1"/>
    <col min="22" max="22" width="9.140625" style="2"/>
    <col min="23" max="23" width="16.85546875" style="2" customWidth="1"/>
    <col min="24" max="16384" width="9.140625" style="2"/>
  </cols>
  <sheetData>
    <row r="1" spans="1:23" ht="19.5" customHeight="1" x14ac:dyDescent="0.3">
      <c r="A1" s="18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23" s="51" customFormat="1" ht="21" customHeight="1" x14ac:dyDescent="0.25">
      <c r="A2" s="140" t="s">
        <v>20</v>
      </c>
      <c r="B2" s="140" t="s">
        <v>21</v>
      </c>
      <c r="C2" s="140" t="s">
        <v>22</v>
      </c>
      <c r="D2" s="146" t="s">
        <v>25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8"/>
    </row>
    <row r="3" spans="1:23" s="51" customFormat="1" ht="17.25" customHeight="1" x14ac:dyDescent="0.25">
      <c r="A3" s="141"/>
      <c r="B3" s="141"/>
      <c r="C3" s="141"/>
      <c r="D3" s="149" t="s">
        <v>102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1"/>
    </row>
    <row r="4" spans="1:23" s="51" customFormat="1" ht="18.75" customHeight="1" x14ac:dyDescent="0.25">
      <c r="A4" s="141"/>
      <c r="B4" s="141"/>
      <c r="C4" s="141"/>
      <c r="D4" s="143" t="s">
        <v>114</v>
      </c>
      <c r="E4" s="144"/>
      <c r="F4" s="145"/>
      <c r="G4" s="144" t="s">
        <v>115</v>
      </c>
      <c r="H4" s="144"/>
      <c r="I4" s="145"/>
      <c r="J4" s="144" t="s">
        <v>116</v>
      </c>
      <c r="K4" s="144"/>
      <c r="L4" s="145"/>
      <c r="M4" s="144" t="s">
        <v>117</v>
      </c>
      <c r="N4" s="144"/>
      <c r="O4" s="145"/>
      <c r="P4" s="144" t="s">
        <v>118</v>
      </c>
      <c r="Q4" s="144"/>
      <c r="R4" s="145"/>
    </row>
    <row r="5" spans="1:23" s="51" customFormat="1" ht="17.25" customHeight="1" x14ac:dyDescent="0.25">
      <c r="A5" s="142"/>
      <c r="B5" s="142"/>
      <c r="C5" s="142"/>
      <c r="D5" s="52" t="s">
        <v>48</v>
      </c>
      <c r="E5" s="52" t="s">
        <v>49</v>
      </c>
      <c r="F5" s="52" t="s">
        <v>47</v>
      </c>
      <c r="G5" s="52" t="s">
        <v>48</v>
      </c>
      <c r="H5" s="52" t="s">
        <v>49</v>
      </c>
      <c r="I5" s="52" t="s">
        <v>47</v>
      </c>
      <c r="J5" s="52" t="s">
        <v>48</v>
      </c>
      <c r="K5" s="52" t="s">
        <v>49</v>
      </c>
      <c r="L5" s="52" t="s">
        <v>47</v>
      </c>
      <c r="M5" s="52" t="s">
        <v>48</v>
      </c>
      <c r="N5" s="52" t="s">
        <v>49</v>
      </c>
      <c r="O5" s="52" t="s">
        <v>47</v>
      </c>
      <c r="P5" s="52" t="s">
        <v>48</v>
      </c>
      <c r="Q5" s="52" t="s">
        <v>49</v>
      </c>
      <c r="R5" s="52" t="s">
        <v>47</v>
      </c>
    </row>
    <row r="6" spans="1:23" s="51" customFormat="1" ht="17.25" customHeight="1" x14ac:dyDescent="0.25">
      <c r="A6" s="64"/>
      <c r="B6" s="64"/>
      <c r="C6" s="64"/>
      <c r="D6" s="137" t="s">
        <v>103</v>
      </c>
      <c r="E6" s="138"/>
      <c r="F6" s="139"/>
      <c r="G6" s="137" t="s">
        <v>103</v>
      </c>
      <c r="H6" s="138"/>
      <c r="I6" s="139"/>
      <c r="J6" s="137" t="s">
        <v>103</v>
      </c>
      <c r="K6" s="138"/>
      <c r="L6" s="139"/>
      <c r="M6" s="137" t="s">
        <v>103</v>
      </c>
      <c r="N6" s="138"/>
      <c r="O6" s="139"/>
      <c r="P6" s="137" t="s">
        <v>103</v>
      </c>
      <c r="Q6" s="138"/>
      <c r="R6" s="139"/>
    </row>
    <row r="7" spans="1:23" x14ac:dyDescent="0.25">
      <c r="A7" s="20">
        <v>1</v>
      </c>
      <c r="B7" s="20">
        <f>A7+1</f>
        <v>2</v>
      </c>
      <c r="C7" s="20">
        <f t="shared" ref="C7" si="0">B7+1</f>
        <v>3</v>
      </c>
      <c r="D7" s="20">
        <f t="shared" ref="D7" si="1">C7+1</f>
        <v>4</v>
      </c>
      <c r="E7" s="20">
        <f t="shared" ref="E7" si="2">D7+1</f>
        <v>5</v>
      </c>
      <c r="F7" s="20">
        <f t="shared" ref="F7" si="3">E7+1</f>
        <v>6</v>
      </c>
      <c r="G7" s="20">
        <f t="shared" ref="G7" si="4">F7+1</f>
        <v>7</v>
      </c>
      <c r="H7" s="20">
        <f t="shared" ref="H7" si="5">G7+1</f>
        <v>8</v>
      </c>
      <c r="I7" s="20">
        <f t="shared" ref="I7" si="6">H7+1</f>
        <v>9</v>
      </c>
      <c r="J7" s="20">
        <f t="shared" ref="J7" si="7">I7+1</f>
        <v>10</v>
      </c>
      <c r="K7" s="20">
        <f t="shared" ref="K7" si="8">J7+1</f>
        <v>11</v>
      </c>
      <c r="L7" s="20">
        <f t="shared" ref="L7" si="9">K7+1</f>
        <v>12</v>
      </c>
      <c r="M7" s="20">
        <f t="shared" ref="M7" si="10">L7+1</f>
        <v>13</v>
      </c>
      <c r="N7" s="20">
        <f t="shared" ref="N7" si="11">M7+1</f>
        <v>14</v>
      </c>
      <c r="O7" s="20">
        <f t="shared" ref="O7" si="12">N7+1</f>
        <v>15</v>
      </c>
      <c r="P7" s="20">
        <f t="shared" ref="P7" si="13">L7+1</f>
        <v>13</v>
      </c>
      <c r="Q7" s="20">
        <f t="shared" ref="Q7" si="14">P7+1</f>
        <v>14</v>
      </c>
      <c r="R7" s="21">
        <f t="shared" ref="R7" si="15">Q7+1</f>
        <v>15</v>
      </c>
    </row>
    <row r="8" spans="1:23" ht="18.75" customHeight="1" x14ac:dyDescent="0.25">
      <c r="A8" s="22" t="s">
        <v>2</v>
      </c>
      <c r="B8" s="23" t="s">
        <v>50</v>
      </c>
      <c r="C8" s="24"/>
      <c r="D8" s="25"/>
      <c r="E8" s="26"/>
      <c r="F8" s="27"/>
      <c r="G8" s="25"/>
      <c r="H8" s="26"/>
      <c r="I8" s="27"/>
      <c r="J8" s="25"/>
      <c r="K8" s="26"/>
      <c r="L8" s="27"/>
      <c r="M8" s="25"/>
      <c r="N8" s="26"/>
      <c r="O8" s="27"/>
      <c r="P8" s="25"/>
      <c r="Q8" s="26"/>
      <c r="R8" s="27"/>
    </row>
    <row r="9" spans="1:23" ht="34.5" customHeight="1" x14ac:dyDescent="0.25">
      <c r="A9" s="22" t="s">
        <v>51</v>
      </c>
      <c r="B9" s="23" t="s">
        <v>52</v>
      </c>
      <c r="C9" s="28" t="s">
        <v>23</v>
      </c>
      <c r="D9" s="29">
        <f t="shared" ref="D9:F9" si="16">D10+D11</f>
        <v>12156.588</v>
      </c>
      <c r="E9" s="30">
        <f t="shared" si="16"/>
        <v>12156.588</v>
      </c>
      <c r="F9" s="31">
        <f t="shared" si="16"/>
        <v>24313.175999999999</v>
      </c>
      <c r="G9" s="29">
        <f t="shared" ref="G9:I9" si="17">G10+G11</f>
        <v>12156.588</v>
      </c>
      <c r="H9" s="30">
        <f t="shared" si="17"/>
        <v>12156.588</v>
      </c>
      <c r="I9" s="31">
        <f t="shared" si="17"/>
        <v>24313.175999999999</v>
      </c>
      <c r="J9" s="29">
        <f t="shared" ref="J9:R9" si="18">J10+J11</f>
        <v>12156.588</v>
      </c>
      <c r="K9" s="30">
        <f t="shared" si="18"/>
        <v>12156.588</v>
      </c>
      <c r="L9" s="31">
        <f t="shared" si="18"/>
        <v>24313.175999999999</v>
      </c>
      <c r="M9" s="29">
        <f t="shared" si="18"/>
        <v>12156.588</v>
      </c>
      <c r="N9" s="30">
        <f t="shared" si="18"/>
        <v>12156.588</v>
      </c>
      <c r="O9" s="31">
        <f t="shared" si="18"/>
        <v>24313.175999999999</v>
      </c>
      <c r="P9" s="29">
        <f t="shared" si="18"/>
        <v>12156.588</v>
      </c>
      <c r="Q9" s="30">
        <f t="shared" si="18"/>
        <v>12156.588</v>
      </c>
      <c r="R9" s="31">
        <f t="shared" si="18"/>
        <v>24313.175999999999</v>
      </c>
      <c r="U9" s="65"/>
      <c r="W9" s="108"/>
    </row>
    <row r="10" spans="1:23" ht="18.75" customHeight="1" x14ac:dyDescent="0.25">
      <c r="A10" s="32" t="s">
        <v>53</v>
      </c>
      <c r="B10" s="33" t="s">
        <v>54</v>
      </c>
      <c r="C10" s="28" t="s">
        <v>23</v>
      </c>
      <c r="D10" s="54">
        <f>D13</f>
        <v>12156.588</v>
      </c>
      <c r="E10" s="41">
        <f>E13</f>
        <v>12156.588</v>
      </c>
      <c r="F10" s="42">
        <f t="shared" ref="F10" si="19">E10+D10</f>
        <v>24313.175999999999</v>
      </c>
      <c r="G10" s="54">
        <f t="shared" ref="G10:H10" si="20">G13</f>
        <v>12156.588</v>
      </c>
      <c r="H10" s="41">
        <f t="shared" si="20"/>
        <v>12156.588</v>
      </c>
      <c r="I10" s="42">
        <f t="shared" ref="I10" si="21">H10+G10</f>
        <v>24313.175999999999</v>
      </c>
      <c r="J10" s="54">
        <f t="shared" ref="J10:K10" si="22">J13</f>
        <v>12156.588</v>
      </c>
      <c r="K10" s="41">
        <f t="shared" si="22"/>
        <v>12156.588</v>
      </c>
      <c r="L10" s="42">
        <f t="shared" ref="L10" si="23">K10+J10</f>
        <v>24313.175999999999</v>
      </c>
      <c r="M10" s="54">
        <f t="shared" ref="M10:N10" si="24">M13</f>
        <v>12156.588</v>
      </c>
      <c r="N10" s="41">
        <f t="shared" si="24"/>
        <v>12156.588</v>
      </c>
      <c r="O10" s="42">
        <f t="shared" ref="O10" si="25">N10+M10</f>
        <v>24313.175999999999</v>
      </c>
      <c r="P10" s="54">
        <f t="shared" ref="P10:Q10" si="26">P13</f>
        <v>12156.588</v>
      </c>
      <c r="Q10" s="41">
        <f t="shared" si="26"/>
        <v>12156.588</v>
      </c>
      <c r="R10" s="42">
        <f t="shared" ref="R10" si="27">Q10+P10</f>
        <v>24313.175999999999</v>
      </c>
      <c r="U10" s="65"/>
      <c r="W10" s="108"/>
    </row>
    <row r="11" spans="1:23" ht="18.75" customHeight="1" x14ac:dyDescent="0.25">
      <c r="A11" s="32" t="s">
        <v>55</v>
      </c>
      <c r="B11" s="33" t="s">
        <v>56</v>
      </c>
      <c r="C11" s="28" t="s">
        <v>23</v>
      </c>
      <c r="D11" s="34"/>
      <c r="E11" s="35"/>
      <c r="F11" s="36"/>
      <c r="G11" s="34"/>
      <c r="H11" s="35"/>
      <c r="I11" s="36"/>
      <c r="J11" s="34"/>
      <c r="K11" s="35"/>
      <c r="L11" s="36"/>
      <c r="M11" s="34"/>
      <c r="N11" s="35"/>
      <c r="O11" s="36"/>
      <c r="P11" s="34"/>
      <c r="Q11" s="35"/>
      <c r="R11" s="36"/>
      <c r="U11" s="65"/>
    </row>
    <row r="12" spans="1:23" ht="18" customHeight="1" x14ac:dyDescent="0.25">
      <c r="A12" s="22" t="s">
        <v>57</v>
      </c>
      <c r="B12" s="23" t="s">
        <v>58</v>
      </c>
      <c r="C12" s="28" t="s">
        <v>23</v>
      </c>
      <c r="D12" s="37">
        <f t="shared" ref="D12:F12" si="28">D13+D14</f>
        <v>12156.588</v>
      </c>
      <c r="E12" s="38">
        <f t="shared" si="28"/>
        <v>12156.588</v>
      </c>
      <c r="F12" s="39">
        <f t="shared" si="28"/>
        <v>24313.175999999999</v>
      </c>
      <c r="G12" s="37">
        <f t="shared" ref="G12:I12" si="29">G13+G14</f>
        <v>12156.588</v>
      </c>
      <c r="H12" s="38">
        <f t="shared" si="29"/>
        <v>12156.588</v>
      </c>
      <c r="I12" s="39">
        <f t="shared" si="29"/>
        <v>24313.175999999999</v>
      </c>
      <c r="J12" s="37">
        <f t="shared" ref="J12:R12" si="30">J13+J14</f>
        <v>12156.588</v>
      </c>
      <c r="K12" s="38">
        <f t="shared" si="30"/>
        <v>12156.588</v>
      </c>
      <c r="L12" s="39">
        <f t="shared" si="30"/>
        <v>24313.175999999999</v>
      </c>
      <c r="M12" s="37">
        <f t="shared" si="30"/>
        <v>12156.588</v>
      </c>
      <c r="N12" s="38">
        <f t="shared" si="30"/>
        <v>12156.588</v>
      </c>
      <c r="O12" s="39">
        <f t="shared" si="30"/>
        <v>24313.175999999999</v>
      </c>
      <c r="P12" s="37">
        <f t="shared" si="30"/>
        <v>12156.588</v>
      </c>
      <c r="Q12" s="38">
        <f t="shared" si="30"/>
        <v>12156.588</v>
      </c>
      <c r="R12" s="39">
        <f t="shared" si="30"/>
        <v>24313.175999999999</v>
      </c>
      <c r="U12" s="65"/>
    </row>
    <row r="13" spans="1:23" ht="18" customHeight="1" x14ac:dyDescent="0.25">
      <c r="A13" s="32" t="s">
        <v>59</v>
      </c>
      <c r="B13" s="33" t="s">
        <v>60</v>
      </c>
      <c r="C13" s="28" t="s">
        <v>23</v>
      </c>
      <c r="D13" s="40">
        <f>[1]Шмидт!$M$14/2</f>
        <v>12156.588</v>
      </c>
      <c r="E13" s="41">
        <f>D13</f>
        <v>12156.588</v>
      </c>
      <c r="F13" s="42">
        <f t="shared" ref="F13" si="31">E13+D13</f>
        <v>24313.175999999999</v>
      </c>
      <c r="G13" s="40">
        <f>D13</f>
        <v>12156.588</v>
      </c>
      <c r="H13" s="41">
        <f>E13</f>
        <v>12156.588</v>
      </c>
      <c r="I13" s="42">
        <f t="shared" ref="I13" si="32">H13+G13</f>
        <v>24313.175999999999</v>
      </c>
      <c r="J13" s="40">
        <f>G13</f>
        <v>12156.588</v>
      </c>
      <c r="K13" s="41">
        <f>H13</f>
        <v>12156.588</v>
      </c>
      <c r="L13" s="42">
        <f t="shared" ref="L13" si="33">K13+J13</f>
        <v>24313.175999999999</v>
      </c>
      <c r="M13" s="40">
        <f>J13</f>
        <v>12156.588</v>
      </c>
      <c r="N13" s="41">
        <f>K13</f>
        <v>12156.588</v>
      </c>
      <c r="O13" s="42">
        <f t="shared" ref="O13" si="34">N13+M13</f>
        <v>24313.175999999999</v>
      </c>
      <c r="P13" s="40">
        <f>M13</f>
        <v>12156.588</v>
      </c>
      <c r="Q13" s="41">
        <f>N13</f>
        <v>12156.588</v>
      </c>
      <c r="R13" s="42">
        <f t="shared" ref="R13" si="35">Q13+P13</f>
        <v>24313.175999999999</v>
      </c>
      <c r="U13" s="65"/>
    </row>
    <row r="14" spans="1:23" ht="19.5" customHeight="1" x14ac:dyDescent="0.25">
      <c r="A14" s="32" t="s">
        <v>61</v>
      </c>
      <c r="B14" s="33" t="s">
        <v>62</v>
      </c>
      <c r="C14" s="28" t="s">
        <v>23</v>
      </c>
      <c r="D14" s="40"/>
      <c r="E14" s="41"/>
      <c r="F14" s="42"/>
      <c r="G14" s="40"/>
      <c r="H14" s="41"/>
      <c r="I14" s="42"/>
      <c r="J14" s="40"/>
      <c r="K14" s="41"/>
      <c r="L14" s="42"/>
      <c r="M14" s="40"/>
      <c r="N14" s="41"/>
      <c r="O14" s="42"/>
      <c r="P14" s="40"/>
      <c r="Q14" s="41"/>
      <c r="R14" s="42"/>
      <c r="U14" s="65"/>
    </row>
    <row r="15" spans="1:23" ht="28.5" x14ac:dyDescent="0.25">
      <c r="A15" s="22" t="s">
        <v>63</v>
      </c>
      <c r="B15" s="23" t="s">
        <v>64</v>
      </c>
      <c r="C15" s="28" t="s">
        <v>23</v>
      </c>
      <c r="D15" s="37">
        <f t="shared" ref="D15:F15" si="36">D9</f>
        <v>12156.588</v>
      </c>
      <c r="E15" s="38">
        <f t="shared" si="36"/>
        <v>12156.588</v>
      </c>
      <c r="F15" s="39">
        <f t="shared" si="36"/>
        <v>24313.175999999999</v>
      </c>
      <c r="G15" s="37">
        <f t="shared" ref="G15:I15" si="37">G9</f>
        <v>12156.588</v>
      </c>
      <c r="H15" s="38">
        <f t="shared" si="37"/>
        <v>12156.588</v>
      </c>
      <c r="I15" s="39">
        <f t="shared" si="37"/>
        <v>24313.175999999999</v>
      </c>
      <c r="J15" s="37">
        <f t="shared" ref="J15:R15" si="38">J9</f>
        <v>12156.588</v>
      </c>
      <c r="K15" s="38">
        <f t="shared" si="38"/>
        <v>12156.588</v>
      </c>
      <c r="L15" s="39">
        <f t="shared" si="38"/>
        <v>24313.175999999999</v>
      </c>
      <c r="M15" s="37">
        <f t="shared" si="38"/>
        <v>12156.588</v>
      </c>
      <c r="N15" s="38">
        <f t="shared" si="38"/>
        <v>12156.588</v>
      </c>
      <c r="O15" s="39">
        <f t="shared" si="38"/>
        <v>24313.175999999999</v>
      </c>
      <c r="P15" s="37">
        <f t="shared" si="38"/>
        <v>12156.588</v>
      </c>
      <c r="Q15" s="38">
        <f t="shared" si="38"/>
        <v>12156.588</v>
      </c>
      <c r="R15" s="39">
        <f t="shared" si="38"/>
        <v>24313.175999999999</v>
      </c>
      <c r="U15" s="65"/>
      <c r="W15" s="108"/>
    </row>
    <row r="16" spans="1:23" ht="18.75" customHeight="1" x14ac:dyDescent="0.25">
      <c r="A16" s="32" t="s">
        <v>65</v>
      </c>
      <c r="B16" s="33" t="s">
        <v>66</v>
      </c>
      <c r="C16" s="28" t="s">
        <v>23</v>
      </c>
      <c r="D16" s="40">
        <v>46.805</v>
      </c>
      <c r="E16" s="41">
        <v>46.805</v>
      </c>
      <c r="F16" s="42">
        <f>E16+D16</f>
        <v>93.61</v>
      </c>
      <c r="G16" s="40">
        <f>D16</f>
        <v>46.805</v>
      </c>
      <c r="H16" s="41">
        <f>E16</f>
        <v>46.805</v>
      </c>
      <c r="I16" s="42">
        <f t="shared" ref="I16" si="39">H16+G16</f>
        <v>93.61</v>
      </c>
      <c r="J16" s="40">
        <f>G16</f>
        <v>46.805</v>
      </c>
      <c r="K16" s="41">
        <f>H16</f>
        <v>46.805</v>
      </c>
      <c r="L16" s="42">
        <f t="shared" ref="L16" si="40">K16+J16</f>
        <v>93.61</v>
      </c>
      <c r="M16" s="40">
        <f>J16</f>
        <v>46.805</v>
      </c>
      <c r="N16" s="41">
        <f>K16</f>
        <v>46.805</v>
      </c>
      <c r="O16" s="42">
        <f t="shared" ref="O16" si="41">N16+M16</f>
        <v>93.61</v>
      </c>
      <c r="P16" s="40">
        <f>M16</f>
        <v>46.805</v>
      </c>
      <c r="Q16" s="41">
        <f>N16</f>
        <v>46.805</v>
      </c>
      <c r="R16" s="42">
        <f t="shared" ref="R16" si="42">Q16+P16</f>
        <v>93.61</v>
      </c>
      <c r="U16" s="65"/>
      <c r="W16" s="108"/>
    </row>
    <row r="17" spans="1:23" ht="18.75" customHeight="1" x14ac:dyDescent="0.25">
      <c r="A17" s="32" t="s">
        <v>67</v>
      </c>
      <c r="B17" s="33" t="s">
        <v>68</v>
      </c>
      <c r="C17" s="28" t="s">
        <v>23</v>
      </c>
      <c r="D17" s="40"/>
      <c r="E17" s="41"/>
      <c r="F17" s="42"/>
      <c r="G17" s="40"/>
      <c r="H17" s="41"/>
      <c r="I17" s="42"/>
      <c r="J17" s="40"/>
      <c r="K17" s="41"/>
      <c r="L17" s="42"/>
      <c r="M17" s="40"/>
      <c r="N17" s="41"/>
      <c r="O17" s="42"/>
      <c r="P17" s="40"/>
      <c r="Q17" s="41"/>
      <c r="R17" s="42"/>
      <c r="U17" s="65"/>
      <c r="W17" s="108"/>
    </row>
    <row r="18" spans="1:23" ht="18.75" customHeight="1" x14ac:dyDescent="0.25">
      <c r="A18" s="32" t="s">
        <v>69</v>
      </c>
      <c r="B18" s="23" t="s">
        <v>70</v>
      </c>
      <c r="C18" s="28" t="s">
        <v>23</v>
      </c>
      <c r="D18" s="37">
        <f t="shared" ref="D18:F18" si="43">D15-D16-D17</f>
        <v>12109.782999999999</v>
      </c>
      <c r="E18" s="38">
        <f t="shared" si="43"/>
        <v>12109.782999999999</v>
      </c>
      <c r="F18" s="39">
        <f t="shared" si="43"/>
        <v>24219.565999999999</v>
      </c>
      <c r="G18" s="37">
        <f t="shared" ref="G18:I18" si="44">G15-G16-G17</f>
        <v>12109.782999999999</v>
      </c>
      <c r="H18" s="38">
        <f t="shared" si="44"/>
        <v>12109.782999999999</v>
      </c>
      <c r="I18" s="39">
        <f t="shared" si="44"/>
        <v>24219.565999999999</v>
      </c>
      <c r="J18" s="37">
        <f t="shared" ref="J18:R18" si="45">J15-J16-J17</f>
        <v>12109.782999999999</v>
      </c>
      <c r="K18" s="38">
        <f t="shared" si="45"/>
        <v>12109.782999999999</v>
      </c>
      <c r="L18" s="39">
        <f t="shared" si="45"/>
        <v>24219.565999999999</v>
      </c>
      <c r="M18" s="37">
        <f t="shared" si="45"/>
        <v>12109.782999999999</v>
      </c>
      <c r="N18" s="38">
        <f t="shared" si="45"/>
        <v>12109.782999999999</v>
      </c>
      <c r="O18" s="39">
        <f t="shared" si="45"/>
        <v>24219.565999999999</v>
      </c>
      <c r="P18" s="37">
        <f t="shared" si="45"/>
        <v>12109.782999999999</v>
      </c>
      <c r="Q18" s="38">
        <f t="shared" si="45"/>
        <v>12109.782999999999</v>
      </c>
      <c r="R18" s="39">
        <f t="shared" si="45"/>
        <v>24219.565999999999</v>
      </c>
      <c r="U18" s="65"/>
    </row>
    <row r="19" spans="1:23" ht="18.75" customHeight="1" x14ac:dyDescent="0.25">
      <c r="A19" s="32" t="s">
        <v>71</v>
      </c>
      <c r="B19" s="33" t="s">
        <v>72</v>
      </c>
      <c r="C19" s="28" t="s">
        <v>23</v>
      </c>
      <c r="D19" s="40">
        <f t="shared" ref="D19:F19" si="46">D20+D21</f>
        <v>11084.264999999999</v>
      </c>
      <c r="E19" s="41">
        <f t="shared" si="46"/>
        <v>11084.264999999999</v>
      </c>
      <c r="F19" s="42">
        <f t="shared" si="46"/>
        <v>22168.53</v>
      </c>
      <c r="G19" s="40">
        <f t="shared" ref="G19:I19" si="47">G20+G21</f>
        <v>11084.264999999999</v>
      </c>
      <c r="H19" s="41">
        <f t="shared" si="47"/>
        <v>11084.264999999999</v>
      </c>
      <c r="I19" s="42">
        <f t="shared" si="47"/>
        <v>22168.53</v>
      </c>
      <c r="J19" s="40">
        <f t="shared" ref="J19:R19" si="48">J20+J21</f>
        <v>11084.264999999999</v>
      </c>
      <c r="K19" s="41">
        <f t="shared" si="48"/>
        <v>11084.264999999999</v>
      </c>
      <c r="L19" s="42">
        <f t="shared" si="48"/>
        <v>22168.53</v>
      </c>
      <c r="M19" s="40">
        <f t="shared" si="48"/>
        <v>11084.264999999999</v>
      </c>
      <c r="N19" s="41">
        <f t="shared" si="48"/>
        <v>11084.264999999999</v>
      </c>
      <c r="O19" s="42">
        <f t="shared" si="48"/>
        <v>22168.53</v>
      </c>
      <c r="P19" s="40">
        <f t="shared" si="48"/>
        <v>11084.264999999999</v>
      </c>
      <c r="Q19" s="41">
        <f t="shared" si="48"/>
        <v>11084.264999999999</v>
      </c>
      <c r="R19" s="42">
        <f t="shared" si="48"/>
        <v>22168.53</v>
      </c>
      <c r="U19" s="65"/>
    </row>
    <row r="20" spans="1:23" ht="18.75" customHeight="1" x14ac:dyDescent="0.25">
      <c r="A20" s="32"/>
      <c r="B20" s="43" t="s">
        <v>73</v>
      </c>
      <c r="C20" s="28" t="s">
        <v>23</v>
      </c>
      <c r="D20" s="40"/>
      <c r="E20" s="41"/>
      <c r="F20" s="42">
        <f t="shared" ref="F20:F23" si="49">E20+D20</f>
        <v>0</v>
      </c>
      <c r="G20" s="40"/>
      <c r="H20" s="41"/>
      <c r="I20" s="42">
        <f t="shared" ref="I20:I23" si="50">H20+G20</f>
        <v>0</v>
      </c>
      <c r="J20" s="40"/>
      <c r="K20" s="41"/>
      <c r="L20" s="42">
        <f t="shared" ref="L20:L23" si="51">K20+J20</f>
        <v>0</v>
      </c>
      <c r="M20" s="40"/>
      <c r="N20" s="41"/>
      <c r="O20" s="42">
        <f t="shared" ref="O20:O23" si="52">N20+M20</f>
        <v>0</v>
      </c>
      <c r="P20" s="40"/>
      <c r="Q20" s="41"/>
      <c r="R20" s="42">
        <f t="shared" ref="R20:R23" si="53">Q20+P20</f>
        <v>0</v>
      </c>
      <c r="U20" s="65"/>
    </row>
    <row r="21" spans="1:23" ht="18.75" customHeight="1" x14ac:dyDescent="0.25">
      <c r="A21" s="32"/>
      <c r="B21" s="43" t="s">
        <v>74</v>
      </c>
      <c r="C21" s="28" t="s">
        <v>23</v>
      </c>
      <c r="D21" s="40">
        <v>11084.264999999999</v>
      </c>
      <c r="E21" s="41">
        <v>11084.264999999999</v>
      </c>
      <c r="F21" s="42">
        <f t="shared" si="49"/>
        <v>22168.53</v>
      </c>
      <c r="G21" s="40">
        <f>D21</f>
        <v>11084.264999999999</v>
      </c>
      <c r="H21" s="41">
        <f>E21</f>
        <v>11084.264999999999</v>
      </c>
      <c r="I21" s="42">
        <f t="shared" si="50"/>
        <v>22168.53</v>
      </c>
      <c r="J21" s="40">
        <f>G21</f>
        <v>11084.264999999999</v>
      </c>
      <c r="K21" s="41">
        <f>H21</f>
        <v>11084.264999999999</v>
      </c>
      <c r="L21" s="42">
        <f t="shared" si="51"/>
        <v>22168.53</v>
      </c>
      <c r="M21" s="40">
        <f t="shared" ref="M21:M23" si="54">J21</f>
        <v>11084.264999999999</v>
      </c>
      <c r="N21" s="41">
        <f t="shared" ref="N21:N23" si="55">K21</f>
        <v>11084.264999999999</v>
      </c>
      <c r="O21" s="42">
        <f t="shared" si="52"/>
        <v>22168.53</v>
      </c>
      <c r="P21" s="40">
        <f t="shared" ref="P21:P23" si="56">M21</f>
        <v>11084.264999999999</v>
      </c>
      <c r="Q21" s="41">
        <f t="shared" ref="Q21:Q23" si="57">N21</f>
        <v>11084.264999999999</v>
      </c>
      <c r="R21" s="42">
        <f t="shared" si="53"/>
        <v>22168.53</v>
      </c>
      <c r="U21" s="65"/>
    </row>
    <row r="22" spans="1:23" ht="18.75" customHeight="1" x14ac:dyDescent="0.25">
      <c r="A22" s="32" t="s">
        <v>75</v>
      </c>
      <c r="B22" s="33" t="s">
        <v>76</v>
      </c>
      <c r="C22" s="28" t="s">
        <v>23</v>
      </c>
      <c r="D22" s="40">
        <v>878.30949999999996</v>
      </c>
      <c r="E22" s="41">
        <f>D22</f>
        <v>878.30949999999996</v>
      </c>
      <c r="F22" s="42">
        <f t="shared" si="49"/>
        <v>1756.6189999999999</v>
      </c>
      <c r="G22" s="40">
        <f t="shared" ref="G22:G23" si="58">D22</f>
        <v>878.30949999999996</v>
      </c>
      <c r="H22" s="41">
        <f t="shared" ref="H22:H23" si="59">E22</f>
        <v>878.30949999999996</v>
      </c>
      <c r="I22" s="42">
        <f t="shared" si="50"/>
        <v>1756.6189999999999</v>
      </c>
      <c r="J22" s="40">
        <f t="shared" ref="J22:J23" si="60">G22</f>
        <v>878.30949999999996</v>
      </c>
      <c r="K22" s="41">
        <f t="shared" ref="K22:K23" si="61">H22</f>
        <v>878.30949999999996</v>
      </c>
      <c r="L22" s="42">
        <f t="shared" si="51"/>
        <v>1756.6189999999999</v>
      </c>
      <c r="M22" s="40">
        <f t="shared" si="54"/>
        <v>878.30949999999996</v>
      </c>
      <c r="N22" s="41">
        <f t="shared" si="55"/>
        <v>878.30949999999996</v>
      </c>
      <c r="O22" s="42">
        <f t="shared" si="52"/>
        <v>1756.6189999999999</v>
      </c>
      <c r="P22" s="40">
        <f t="shared" si="56"/>
        <v>878.30949999999996</v>
      </c>
      <c r="Q22" s="41">
        <f t="shared" si="57"/>
        <v>878.30949999999996</v>
      </c>
      <c r="R22" s="42">
        <f t="shared" si="53"/>
        <v>1756.6189999999999</v>
      </c>
      <c r="U22" s="65"/>
    </row>
    <row r="23" spans="1:23" ht="18.75" customHeight="1" x14ac:dyDescent="0.25">
      <c r="A23" s="32" t="s">
        <v>77</v>
      </c>
      <c r="B23" s="33" t="s">
        <v>78</v>
      </c>
      <c r="C23" s="28" t="s">
        <v>23</v>
      </c>
      <c r="D23" s="40">
        <v>147.20849999999999</v>
      </c>
      <c r="E23" s="41">
        <f>D23</f>
        <v>147.20849999999999</v>
      </c>
      <c r="F23" s="42">
        <f t="shared" si="49"/>
        <v>294.41699999999997</v>
      </c>
      <c r="G23" s="40">
        <f t="shared" si="58"/>
        <v>147.20849999999999</v>
      </c>
      <c r="H23" s="41">
        <f t="shared" si="59"/>
        <v>147.20849999999999</v>
      </c>
      <c r="I23" s="42">
        <f t="shared" si="50"/>
        <v>294.41699999999997</v>
      </c>
      <c r="J23" s="40">
        <f t="shared" si="60"/>
        <v>147.20849999999999</v>
      </c>
      <c r="K23" s="41">
        <f t="shared" si="61"/>
        <v>147.20849999999999</v>
      </c>
      <c r="L23" s="42">
        <f t="shared" si="51"/>
        <v>294.41699999999997</v>
      </c>
      <c r="M23" s="40">
        <f t="shared" si="54"/>
        <v>147.20849999999999</v>
      </c>
      <c r="N23" s="41">
        <f t="shared" si="55"/>
        <v>147.20849999999999</v>
      </c>
      <c r="O23" s="42">
        <f t="shared" si="52"/>
        <v>294.41699999999997</v>
      </c>
      <c r="P23" s="40">
        <f t="shared" si="56"/>
        <v>147.20849999999999</v>
      </c>
      <c r="Q23" s="41">
        <f t="shared" si="57"/>
        <v>147.20849999999999</v>
      </c>
      <c r="R23" s="42">
        <f t="shared" si="53"/>
        <v>294.41699999999997</v>
      </c>
      <c r="T23" s="102"/>
      <c r="U23" s="65"/>
    </row>
    <row r="24" spans="1:23" x14ac:dyDescent="0.25">
      <c r="A24" s="22" t="s">
        <v>3</v>
      </c>
      <c r="B24" s="23" t="s">
        <v>79</v>
      </c>
      <c r="C24" s="28" t="s">
        <v>23</v>
      </c>
      <c r="D24" s="40">
        <f t="shared" ref="D24:F24" si="62">D25+D26</f>
        <v>0</v>
      </c>
      <c r="E24" s="41">
        <f t="shared" si="62"/>
        <v>0</v>
      </c>
      <c r="F24" s="42">
        <f t="shared" si="62"/>
        <v>0</v>
      </c>
      <c r="G24" s="40">
        <f t="shared" ref="G24:I24" si="63">G25+G26</f>
        <v>0</v>
      </c>
      <c r="H24" s="41">
        <f t="shared" si="63"/>
        <v>0</v>
      </c>
      <c r="I24" s="42">
        <f t="shared" si="63"/>
        <v>0</v>
      </c>
      <c r="J24" s="40">
        <f t="shared" ref="J24:R24" si="64">J25+J26</f>
        <v>0</v>
      </c>
      <c r="K24" s="41">
        <f t="shared" si="64"/>
        <v>0</v>
      </c>
      <c r="L24" s="42">
        <f t="shared" si="64"/>
        <v>0</v>
      </c>
      <c r="M24" s="40">
        <f t="shared" si="64"/>
        <v>0</v>
      </c>
      <c r="N24" s="41">
        <f t="shared" si="64"/>
        <v>0</v>
      </c>
      <c r="O24" s="42">
        <f t="shared" si="64"/>
        <v>0</v>
      </c>
      <c r="P24" s="40">
        <f t="shared" si="64"/>
        <v>0</v>
      </c>
      <c r="Q24" s="41">
        <f t="shared" si="64"/>
        <v>0</v>
      </c>
      <c r="R24" s="42">
        <f t="shared" si="64"/>
        <v>0</v>
      </c>
    </row>
    <row r="25" spans="1:23" ht="21" customHeight="1" x14ac:dyDescent="0.25">
      <c r="A25" s="28" t="s">
        <v>13</v>
      </c>
      <c r="B25" s="44" t="s">
        <v>80</v>
      </c>
      <c r="C25" s="28" t="s">
        <v>23</v>
      </c>
      <c r="D25" s="40"/>
      <c r="E25" s="41"/>
      <c r="F25" s="42"/>
      <c r="G25" s="40"/>
      <c r="H25" s="41"/>
      <c r="I25" s="42"/>
      <c r="J25" s="40"/>
      <c r="K25" s="41"/>
      <c r="L25" s="42"/>
      <c r="M25" s="40"/>
      <c r="N25" s="41"/>
      <c r="O25" s="42"/>
      <c r="P25" s="40"/>
      <c r="Q25" s="41"/>
      <c r="R25" s="42"/>
    </row>
    <row r="26" spans="1:23" ht="18.75" customHeight="1" x14ac:dyDescent="0.25">
      <c r="A26" s="28" t="s">
        <v>29</v>
      </c>
      <c r="B26" s="33" t="s">
        <v>81</v>
      </c>
      <c r="C26" s="28" t="s">
        <v>23</v>
      </c>
      <c r="D26" s="40"/>
      <c r="E26" s="41"/>
      <c r="F26" s="42"/>
      <c r="G26" s="40"/>
      <c r="H26" s="41"/>
      <c r="I26" s="42"/>
      <c r="J26" s="40"/>
      <c r="K26" s="41"/>
      <c r="L26" s="42"/>
      <c r="M26" s="40"/>
      <c r="N26" s="41"/>
      <c r="O26" s="42"/>
      <c r="P26" s="40"/>
      <c r="Q26" s="41"/>
      <c r="R26" s="42"/>
    </row>
    <row r="27" spans="1:23" ht="28.5" x14ac:dyDescent="0.25">
      <c r="A27" s="45" t="s">
        <v>4</v>
      </c>
      <c r="B27" s="23" t="s">
        <v>82</v>
      </c>
      <c r="C27" s="28" t="s">
        <v>23</v>
      </c>
      <c r="D27" s="40">
        <f t="shared" ref="D27:F27" si="65">D28+D29</f>
        <v>0</v>
      </c>
      <c r="E27" s="41">
        <f t="shared" si="65"/>
        <v>0</v>
      </c>
      <c r="F27" s="42">
        <f t="shared" si="65"/>
        <v>0</v>
      </c>
      <c r="G27" s="40">
        <f t="shared" ref="G27:I27" si="66">G28+G29</f>
        <v>0</v>
      </c>
      <c r="H27" s="41">
        <f t="shared" si="66"/>
        <v>0</v>
      </c>
      <c r="I27" s="42">
        <f t="shared" si="66"/>
        <v>0</v>
      </c>
      <c r="J27" s="40">
        <f t="shared" ref="J27:R27" si="67">J28+J29</f>
        <v>0</v>
      </c>
      <c r="K27" s="41">
        <f t="shared" si="67"/>
        <v>0</v>
      </c>
      <c r="L27" s="42">
        <f t="shared" si="67"/>
        <v>0</v>
      </c>
      <c r="M27" s="40">
        <f t="shared" si="67"/>
        <v>0</v>
      </c>
      <c r="N27" s="41">
        <f t="shared" si="67"/>
        <v>0</v>
      </c>
      <c r="O27" s="42">
        <f t="shared" si="67"/>
        <v>0</v>
      </c>
      <c r="P27" s="40">
        <f t="shared" si="67"/>
        <v>0</v>
      </c>
      <c r="Q27" s="41">
        <f t="shared" si="67"/>
        <v>0</v>
      </c>
      <c r="R27" s="42">
        <f t="shared" si="67"/>
        <v>0</v>
      </c>
    </row>
    <row r="28" spans="1:23" ht="18.75" customHeight="1" x14ac:dyDescent="0.25">
      <c r="A28" s="28" t="s">
        <v>15</v>
      </c>
      <c r="B28" s="33" t="s">
        <v>83</v>
      </c>
      <c r="C28" s="28" t="s">
        <v>23</v>
      </c>
      <c r="D28" s="40"/>
      <c r="E28" s="41"/>
      <c r="F28" s="42"/>
      <c r="G28" s="40"/>
      <c r="H28" s="41"/>
      <c r="I28" s="42"/>
      <c r="J28" s="40"/>
      <c r="K28" s="41"/>
      <c r="L28" s="42"/>
      <c r="M28" s="40"/>
      <c r="N28" s="41"/>
      <c r="O28" s="42"/>
      <c r="P28" s="40"/>
      <c r="Q28" s="41"/>
      <c r="R28" s="42"/>
    </row>
    <row r="29" spans="1:23" ht="30" x14ac:dyDescent="0.25">
      <c r="A29" s="28" t="s">
        <v>16</v>
      </c>
      <c r="B29" s="33" t="s">
        <v>84</v>
      </c>
      <c r="C29" s="28" t="s">
        <v>23</v>
      </c>
      <c r="D29" s="40"/>
      <c r="E29" s="41"/>
      <c r="F29" s="42"/>
      <c r="G29" s="40"/>
      <c r="H29" s="41"/>
      <c r="I29" s="42"/>
      <c r="J29" s="40"/>
      <c r="K29" s="41"/>
      <c r="L29" s="42"/>
      <c r="M29" s="40"/>
      <c r="N29" s="41"/>
      <c r="O29" s="42"/>
      <c r="P29" s="40"/>
      <c r="Q29" s="41"/>
      <c r="R29" s="42"/>
    </row>
    <row r="30" spans="1:23" ht="21" customHeight="1" x14ac:dyDescent="0.25">
      <c r="A30" s="45" t="s">
        <v>85</v>
      </c>
      <c r="B30" s="23" t="s">
        <v>86</v>
      </c>
      <c r="C30" s="28" t="s">
        <v>23</v>
      </c>
      <c r="D30" s="40"/>
      <c r="E30" s="41"/>
      <c r="F30" s="42"/>
      <c r="G30" s="40"/>
      <c r="H30" s="41"/>
      <c r="I30" s="42"/>
      <c r="J30" s="40"/>
      <c r="K30" s="41"/>
      <c r="L30" s="42"/>
      <c r="M30" s="40"/>
      <c r="N30" s="41"/>
      <c r="O30" s="42"/>
      <c r="P30" s="40"/>
      <c r="Q30" s="41"/>
      <c r="R30" s="42"/>
    </row>
    <row r="31" spans="1:23" ht="20.25" customHeight="1" x14ac:dyDescent="0.25">
      <c r="A31" s="46" t="s">
        <v>87</v>
      </c>
      <c r="B31" s="47" t="s">
        <v>88</v>
      </c>
      <c r="C31" s="48" t="s">
        <v>23</v>
      </c>
      <c r="D31" s="49">
        <f>D9</f>
        <v>12156.588</v>
      </c>
      <c r="E31" s="50">
        <f>E9</f>
        <v>12156.588</v>
      </c>
      <c r="F31" s="55">
        <f t="shared" ref="F31" si="68">E31+D31</f>
        <v>24313.175999999999</v>
      </c>
      <c r="G31" s="49">
        <f t="shared" ref="G31:H31" si="69">G9</f>
        <v>12156.588</v>
      </c>
      <c r="H31" s="50">
        <f t="shared" si="69"/>
        <v>12156.588</v>
      </c>
      <c r="I31" s="55">
        <f t="shared" ref="I31" si="70">H31+G31</f>
        <v>24313.175999999999</v>
      </c>
      <c r="J31" s="49">
        <f t="shared" ref="J31:K31" si="71">J9</f>
        <v>12156.588</v>
      </c>
      <c r="K31" s="50">
        <f t="shared" si="71"/>
        <v>12156.588</v>
      </c>
      <c r="L31" s="55">
        <f t="shared" ref="L31" si="72">K31+J31</f>
        <v>24313.175999999999</v>
      </c>
      <c r="M31" s="49">
        <f t="shared" ref="M31:N31" si="73">M9</f>
        <v>12156.588</v>
      </c>
      <c r="N31" s="50">
        <f t="shared" si="73"/>
        <v>12156.588</v>
      </c>
      <c r="O31" s="55">
        <f t="shared" ref="O31" si="74">N31+M31</f>
        <v>24313.175999999999</v>
      </c>
      <c r="P31" s="49">
        <f t="shared" ref="P31:Q31" si="75">P9</f>
        <v>12156.588</v>
      </c>
      <c r="Q31" s="50">
        <f t="shared" si="75"/>
        <v>12156.588</v>
      </c>
      <c r="R31" s="55">
        <f t="shared" ref="R31" si="76">Q31+P31</f>
        <v>24313.175999999999</v>
      </c>
    </row>
    <row r="33" spans="12:12" x14ac:dyDescent="0.25">
      <c r="L33" s="86"/>
    </row>
  </sheetData>
  <mergeCells count="15">
    <mergeCell ref="B2:B5"/>
    <mergeCell ref="A2:A5"/>
    <mergeCell ref="D4:F4"/>
    <mergeCell ref="C2:C5"/>
    <mergeCell ref="P4:R4"/>
    <mergeCell ref="D2:R2"/>
    <mergeCell ref="D3:R3"/>
    <mergeCell ref="G4:I4"/>
    <mergeCell ref="J4:L4"/>
    <mergeCell ref="M4:O4"/>
    <mergeCell ref="D6:F6"/>
    <mergeCell ref="G6:I6"/>
    <mergeCell ref="J6:L6"/>
    <mergeCell ref="M6:O6"/>
    <mergeCell ref="P6:R6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27"/>
  <sheetViews>
    <sheetView topLeftCell="A7" zoomScale="85" zoomScaleNormal="85" workbookViewId="0">
      <selection activeCell="B17" sqref="B17"/>
    </sheetView>
  </sheetViews>
  <sheetFormatPr defaultRowHeight="15" x14ac:dyDescent="0.25"/>
  <cols>
    <col min="1" max="1" width="7" style="2" customWidth="1"/>
    <col min="2" max="2" width="51.42578125" style="2" customWidth="1"/>
    <col min="3" max="3" width="14.28515625" style="2" customWidth="1"/>
    <col min="4" max="5" width="11.42578125" style="2" customWidth="1"/>
    <col min="6" max="8" width="11.28515625" style="2" customWidth="1"/>
    <col min="9" max="16384" width="9.140625" style="2"/>
  </cols>
  <sheetData>
    <row r="1" spans="1:8" ht="51" customHeight="1" x14ac:dyDescent="0.25">
      <c r="A1" s="173" t="s">
        <v>91</v>
      </c>
      <c r="B1" s="173"/>
      <c r="C1" s="173"/>
      <c r="D1" s="173"/>
      <c r="E1" s="173"/>
      <c r="F1" s="173"/>
      <c r="G1" s="173"/>
      <c r="H1" s="173"/>
    </row>
    <row r="2" spans="1:8" ht="22.15" customHeight="1" x14ac:dyDescent="0.25">
      <c r="A2" s="174" t="s">
        <v>105</v>
      </c>
      <c r="B2" s="174"/>
      <c r="C2" s="174"/>
      <c r="D2" s="174"/>
      <c r="E2" s="174"/>
      <c r="F2" s="174"/>
      <c r="G2" s="174"/>
      <c r="H2" s="174"/>
    </row>
    <row r="3" spans="1:8" ht="72.75" customHeight="1" x14ac:dyDescent="0.25">
      <c r="A3" s="118" t="s">
        <v>123</v>
      </c>
      <c r="B3" s="118" t="s">
        <v>5</v>
      </c>
      <c r="C3" s="118" t="s">
        <v>124</v>
      </c>
      <c r="D3" s="162" t="s">
        <v>6</v>
      </c>
      <c r="E3" s="163"/>
      <c r="F3" s="163"/>
      <c r="G3" s="163"/>
      <c r="H3" s="164"/>
    </row>
    <row r="4" spans="1:8" ht="15.75" x14ac:dyDescent="0.25">
      <c r="A4" s="118">
        <v>1</v>
      </c>
      <c r="B4" s="118">
        <v>2</v>
      </c>
      <c r="C4" s="118">
        <v>3</v>
      </c>
      <c r="D4" s="162">
        <v>4</v>
      </c>
      <c r="E4" s="163"/>
      <c r="F4" s="163"/>
      <c r="G4" s="163"/>
      <c r="H4" s="164"/>
    </row>
    <row r="5" spans="1:8" ht="15.75" x14ac:dyDescent="0.25">
      <c r="A5" s="119" t="s">
        <v>2</v>
      </c>
      <c r="B5" s="120"/>
      <c r="C5" s="119"/>
      <c r="D5" s="165"/>
      <c r="E5" s="166"/>
      <c r="F5" s="166"/>
      <c r="G5" s="166"/>
      <c r="H5" s="167"/>
    </row>
    <row r="6" spans="1:8" ht="15.75" x14ac:dyDescent="0.25">
      <c r="A6" s="153" t="s">
        <v>7</v>
      </c>
      <c r="B6" s="154"/>
      <c r="C6" s="155"/>
      <c r="D6" s="168" t="s">
        <v>125</v>
      </c>
      <c r="E6" s="169"/>
      <c r="F6" s="169"/>
      <c r="G6" s="169"/>
      <c r="H6" s="170"/>
    </row>
    <row r="7" spans="1:8" ht="18" customHeight="1" x14ac:dyDescent="0.25">
      <c r="A7" s="156" t="s">
        <v>106</v>
      </c>
      <c r="B7" s="156"/>
      <c r="C7" s="156"/>
      <c r="D7" s="156"/>
      <c r="E7" s="156"/>
      <c r="F7" s="156"/>
      <c r="G7" s="156"/>
      <c r="H7" s="156"/>
    </row>
    <row r="8" spans="1:8" ht="15.75" x14ac:dyDescent="0.25">
      <c r="A8" s="121"/>
      <c r="B8" s="122"/>
      <c r="C8" s="123"/>
      <c r="D8" s="123"/>
      <c r="E8" s="124"/>
      <c r="F8" s="124"/>
      <c r="G8" s="124"/>
      <c r="H8" s="124"/>
    </row>
    <row r="9" spans="1:8" ht="15.6" customHeight="1" x14ac:dyDescent="0.25">
      <c r="A9" s="172" t="s">
        <v>107</v>
      </c>
      <c r="B9" s="172"/>
      <c r="C9" s="172"/>
      <c r="D9" s="172"/>
      <c r="E9" s="172"/>
      <c r="F9" s="172"/>
      <c r="G9" s="172"/>
      <c r="H9" s="172"/>
    </row>
    <row r="10" spans="1:8" ht="62.45" customHeight="1" x14ac:dyDescent="0.25">
      <c r="A10" s="118" t="s">
        <v>123</v>
      </c>
      <c r="B10" s="118" t="s">
        <v>5</v>
      </c>
      <c r="C10" s="118" t="s">
        <v>124</v>
      </c>
      <c r="D10" s="162" t="s">
        <v>6</v>
      </c>
      <c r="E10" s="163"/>
      <c r="F10" s="163"/>
      <c r="G10" s="163"/>
      <c r="H10" s="164"/>
    </row>
    <row r="11" spans="1:8" ht="15.75" x14ac:dyDescent="0.25">
      <c r="A11" s="118">
        <v>1</v>
      </c>
      <c r="B11" s="118">
        <v>2</v>
      </c>
      <c r="C11" s="118">
        <v>3</v>
      </c>
      <c r="D11" s="162">
        <v>4</v>
      </c>
      <c r="E11" s="163"/>
      <c r="F11" s="163"/>
      <c r="G11" s="163"/>
      <c r="H11" s="164"/>
    </row>
    <row r="12" spans="1:8" ht="15.75" x14ac:dyDescent="0.25">
      <c r="A12" s="119" t="s">
        <v>2</v>
      </c>
      <c r="B12" s="120"/>
      <c r="C12" s="119"/>
      <c r="D12" s="165"/>
      <c r="E12" s="166"/>
      <c r="F12" s="166"/>
      <c r="G12" s="166"/>
      <c r="H12" s="167"/>
    </row>
    <row r="13" spans="1:8" ht="15.75" x14ac:dyDescent="0.25">
      <c r="A13" s="153" t="s">
        <v>7</v>
      </c>
      <c r="B13" s="154"/>
      <c r="C13" s="155"/>
      <c r="D13" s="168" t="s">
        <v>125</v>
      </c>
      <c r="E13" s="169"/>
      <c r="F13" s="169"/>
      <c r="G13" s="169"/>
      <c r="H13" s="170"/>
    </row>
    <row r="14" spans="1:8" ht="16.899999999999999" customHeight="1" x14ac:dyDescent="0.25">
      <c r="A14" s="171" t="s">
        <v>108</v>
      </c>
      <c r="B14" s="171"/>
      <c r="C14" s="171"/>
      <c r="D14" s="171"/>
      <c r="E14" s="171"/>
      <c r="F14" s="171"/>
      <c r="G14" s="171"/>
      <c r="H14" s="171"/>
    </row>
    <row r="15" spans="1:8" ht="15.75" x14ac:dyDescent="0.25">
      <c r="A15" s="125"/>
      <c r="B15" s="125"/>
      <c r="C15" s="125"/>
      <c r="D15" s="125"/>
      <c r="E15" s="124"/>
      <c r="F15" s="124"/>
      <c r="G15" s="124"/>
      <c r="H15" s="124"/>
    </row>
    <row r="16" spans="1:8" ht="15.6" customHeight="1" x14ac:dyDescent="0.25">
      <c r="A16" s="152" t="s">
        <v>109</v>
      </c>
      <c r="B16" s="152"/>
      <c r="C16" s="152"/>
      <c r="D16" s="152"/>
      <c r="E16" s="152"/>
      <c r="F16" s="152"/>
      <c r="G16" s="152"/>
      <c r="H16" s="152"/>
    </row>
    <row r="17" spans="1:8" ht="62.45" customHeight="1" x14ac:dyDescent="0.25">
      <c r="A17" s="118" t="s">
        <v>123</v>
      </c>
      <c r="B17" s="118" t="s">
        <v>5</v>
      </c>
      <c r="C17" s="118" t="s">
        <v>124</v>
      </c>
      <c r="D17" s="162" t="s">
        <v>6</v>
      </c>
      <c r="E17" s="163"/>
      <c r="F17" s="163"/>
      <c r="G17" s="163"/>
      <c r="H17" s="164"/>
    </row>
    <row r="18" spans="1:8" ht="15.75" x14ac:dyDescent="0.25">
      <c r="A18" s="118">
        <v>1</v>
      </c>
      <c r="B18" s="118">
        <v>2</v>
      </c>
      <c r="C18" s="118">
        <v>3</v>
      </c>
      <c r="D18" s="162">
        <v>4</v>
      </c>
      <c r="E18" s="163"/>
      <c r="F18" s="163"/>
      <c r="G18" s="163"/>
      <c r="H18" s="164"/>
    </row>
    <row r="19" spans="1:8" ht="15.75" x14ac:dyDescent="0.25">
      <c r="A19" s="119" t="s">
        <v>2</v>
      </c>
      <c r="B19" s="120"/>
      <c r="C19" s="119"/>
      <c r="D19" s="165"/>
      <c r="E19" s="166"/>
      <c r="F19" s="166"/>
      <c r="G19" s="166"/>
      <c r="H19" s="167"/>
    </row>
    <row r="20" spans="1:8" ht="15.75" customHeight="1" x14ac:dyDescent="0.25">
      <c r="A20" s="153" t="s">
        <v>7</v>
      </c>
      <c r="B20" s="154"/>
      <c r="C20" s="155"/>
      <c r="D20" s="168" t="s">
        <v>125</v>
      </c>
      <c r="E20" s="169"/>
      <c r="F20" s="169"/>
      <c r="G20" s="169"/>
      <c r="H20" s="170"/>
    </row>
    <row r="21" spans="1:8" ht="18.600000000000001" customHeight="1" x14ac:dyDescent="0.25">
      <c r="A21" s="156" t="s">
        <v>110</v>
      </c>
      <c r="B21" s="156"/>
      <c r="C21" s="156"/>
      <c r="D21" s="156"/>
      <c r="E21" s="156"/>
      <c r="F21" s="156"/>
      <c r="G21" s="156"/>
      <c r="H21" s="156"/>
    </row>
    <row r="22" spans="1:8" s="67" customFormat="1" ht="28.15" customHeight="1" x14ac:dyDescent="0.2">
      <c r="A22" s="136" t="s">
        <v>93</v>
      </c>
      <c r="B22" s="136"/>
      <c r="C22" s="136"/>
      <c r="D22" s="136"/>
      <c r="E22" s="136"/>
      <c r="F22" s="136"/>
      <c r="G22" s="136"/>
      <c r="H22" s="136"/>
    </row>
    <row r="23" spans="1:8" ht="24" customHeight="1" x14ac:dyDescent="0.25">
      <c r="A23" s="157" t="s">
        <v>8</v>
      </c>
      <c r="B23" s="157" t="s">
        <v>0</v>
      </c>
      <c r="C23" s="157" t="s">
        <v>9</v>
      </c>
      <c r="D23" s="159" t="s">
        <v>10</v>
      </c>
      <c r="E23" s="160"/>
      <c r="F23" s="160"/>
      <c r="G23" s="160"/>
      <c r="H23" s="161"/>
    </row>
    <row r="24" spans="1:8" ht="31.5" customHeight="1" x14ac:dyDescent="0.25">
      <c r="A24" s="158"/>
      <c r="B24" s="158"/>
      <c r="C24" s="158"/>
      <c r="D24" s="63" t="s">
        <v>114</v>
      </c>
      <c r="E24" s="63" t="s">
        <v>115</v>
      </c>
      <c r="F24" s="63" t="s">
        <v>116</v>
      </c>
      <c r="G24" s="63" t="s">
        <v>117</v>
      </c>
      <c r="H24" s="63" t="s">
        <v>118</v>
      </c>
    </row>
    <row r="25" spans="1:8" ht="15.75" x14ac:dyDescent="0.25">
      <c r="A25" s="63">
        <v>1</v>
      </c>
      <c r="B25" s="63">
        <f t="shared" ref="B25:H25" si="0">A25+1</f>
        <v>2</v>
      </c>
      <c r="C25" s="63">
        <f t="shared" si="0"/>
        <v>3</v>
      </c>
      <c r="D25" s="63">
        <f t="shared" si="0"/>
        <v>4</v>
      </c>
      <c r="E25" s="63">
        <f t="shared" si="0"/>
        <v>5</v>
      </c>
      <c r="F25" s="63">
        <f t="shared" si="0"/>
        <v>6</v>
      </c>
      <c r="G25" s="63">
        <f t="shared" si="0"/>
        <v>7</v>
      </c>
      <c r="H25" s="63">
        <f t="shared" si="0"/>
        <v>8</v>
      </c>
    </row>
    <row r="26" spans="1:8" ht="21.75" customHeight="1" x14ac:dyDescent="0.25">
      <c r="A26" s="3" t="s">
        <v>2</v>
      </c>
      <c r="B26" s="4" t="s">
        <v>111</v>
      </c>
      <c r="C26" s="7" t="s">
        <v>112</v>
      </c>
      <c r="D26" s="112">
        <f>[1]Шмидт!$M$111-[1]Шмидт!$M$104</f>
        <v>6717.6378222913672</v>
      </c>
      <c r="E26" s="112">
        <f>[1]Шмидт!$Q$111-[1]Шмидт!$Q$104</f>
        <v>6863.2092941812634</v>
      </c>
      <c r="F26" s="112">
        <f>[1]Шмидт!$S$111-[1]Шмидт!$S$104</f>
        <v>7067.3484492697044</v>
      </c>
      <c r="G26" s="112">
        <f>[1]Шмидт!$U$111-[1]Шмидт!$U$104</f>
        <v>7277.5815716207808</v>
      </c>
      <c r="H26" s="112">
        <f>[1]Шмидт!$W$111-[1]Шмидт!$W$104</f>
        <v>7494.0905861136316</v>
      </c>
    </row>
    <row r="27" spans="1:8" ht="15.75" x14ac:dyDescent="0.25">
      <c r="A27" s="1"/>
      <c r="B27" s="5"/>
      <c r="C27" s="6"/>
      <c r="D27" s="6"/>
    </row>
  </sheetData>
  <mergeCells count="27">
    <mergeCell ref="A6:C6"/>
    <mergeCell ref="A7:H7"/>
    <mergeCell ref="A9:H9"/>
    <mergeCell ref="A1:H1"/>
    <mergeCell ref="A2:H2"/>
    <mergeCell ref="D10:H10"/>
    <mergeCell ref="D3:H3"/>
    <mergeCell ref="D4:H4"/>
    <mergeCell ref="D6:H6"/>
    <mergeCell ref="D5:H5"/>
    <mergeCell ref="A14:H14"/>
    <mergeCell ref="A13:C13"/>
    <mergeCell ref="D11:H11"/>
    <mergeCell ref="D12:H12"/>
    <mergeCell ref="D13:H13"/>
    <mergeCell ref="A16:H16"/>
    <mergeCell ref="A20:C20"/>
    <mergeCell ref="A21:H21"/>
    <mergeCell ref="A22:H22"/>
    <mergeCell ref="A23:A24"/>
    <mergeCell ref="B23:B24"/>
    <mergeCell ref="C23:C24"/>
    <mergeCell ref="D23:H23"/>
    <mergeCell ref="D17:H17"/>
    <mergeCell ref="D18:H18"/>
    <mergeCell ref="D19:H19"/>
    <mergeCell ref="D20:H20"/>
  </mergeCells>
  <phoneticPr fontId="1" type="noConversion"/>
  <printOptions horizontalCentered="1"/>
  <pageMargins left="1.0629921259842521" right="0.39370078740157483" top="0.39370078740157483" bottom="0.39370078740157483" header="0.51181102362204722" footer="0.51181102362204722"/>
  <pageSetup paperSize="9" scale="68" orientation="portrait" r:id="rId1"/>
  <headerFooter alignWithMargins="0"/>
  <rowBreaks count="1" manualBreakCount="1">
    <brk id="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Z43"/>
  <sheetViews>
    <sheetView view="pageBreakPreview" zoomScale="60" zoomScaleNormal="80" workbookViewId="0">
      <selection activeCell="E36" sqref="E36"/>
    </sheetView>
  </sheetViews>
  <sheetFormatPr defaultRowHeight="15" x14ac:dyDescent="0.25"/>
  <cols>
    <col min="1" max="1" width="5.85546875" style="2" customWidth="1"/>
    <col min="2" max="2" width="51.42578125" style="2" customWidth="1"/>
    <col min="3" max="3" width="14.28515625" style="2" customWidth="1"/>
    <col min="4" max="5" width="11.42578125" style="2" customWidth="1"/>
    <col min="6" max="8" width="11.28515625" style="2" customWidth="1"/>
    <col min="9" max="16384" width="9.140625" style="2"/>
  </cols>
  <sheetData>
    <row r="1" spans="1:26" ht="33.75" customHeight="1" x14ac:dyDescent="0.25">
      <c r="A1" s="184" t="s">
        <v>94</v>
      </c>
      <c r="B1" s="184"/>
      <c r="C1" s="184"/>
      <c r="D1" s="184"/>
      <c r="E1" s="184"/>
      <c r="F1" s="184"/>
      <c r="G1" s="184"/>
      <c r="H1" s="184"/>
    </row>
    <row r="2" spans="1:26" ht="18.75" customHeight="1" x14ac:dyDescent="0.25">
      <c r="A2" s="181" t="s">
        <v>92</v>
      </c>
      <c r="B2" s="181" t="s">
        <v>0</v>
      </c>
      <c r="C2" s="181" t="s">
        <v>9</v>
      </c>
      <c r="D2" s="185" t="s">
        <v>34</v>
      </c>
      <c r="E2" s="186"/>
      <c r="F2" s="186"/>
      <c r="G2" s="186"/>
      <c r="H2" s="187"/>
    </row>
    <row r="3" spans="1:26" ht="21" customHeight="1" x14ac:dyDescent="0.25">
      <c r="A3" s="182"/>
      <c r="B3" s="182"/>
      <c r="C3" s="182"/>
      <c r="D3" s="162" t="s">
        <v>104</v>
      </c>
      <c r="E3" s="163"/>
      <c r="F3" s="163"/>
      <c r="G3" s="163"/>
      <c r="H3" s="164"/>
    </row>
    <row r="4" spans="1:26" ht="24" customHeight="1" x14ac:dyDescent="0.25">
      <c r="A4" s="182"/>
      <c r="B4" s="182"/>
      <c r="C4" s="182"/>
      <c r="D4" s="63" t="s">
        <v>114</v>
      </c>
      <c r="E4" s="63" t="s">
        <v>115</v>
      </c>
      <c r="F4" s="63" t="s">
        <v>116</v>
      </c>
      <c r="G4" s="63" t="s">
        <v>117</v>
      </c>
      <c r="H4" s="63" t="s">
        <v>118</v>
      </c>
    </row>
    <row r="5" spans="1:26" ht="24" customHeight="1" x14ac:dyDescent="0.25">
      <c r="A5" s="183"/>
      <c r="B5" s="183"/>
      <c r="C5" s="183"/>
      <c r="D5" s="63" t="s">
        <v>103</v>
      </c>
      <c r="E5" s="63" t="s">
        <v>103</v>
      </c>
      <c r="F5" s="63" t="s">
        <v>103</v>
      </c>
      <c r="G5" s="63" t="s">
        <v>103</v>
      </c>
      <c r="H5" s="63" t="s">
        <v>103</v>
      </c>
    </row>
    <row r="6" spans="1:26" ht="17.25" customHeight="1" x14ac:dyDescent="0.25">
      <c r="A6" s="53">
        <v>1</v>
      </c>
      <c r="B6" s="62">
        <f t="shared" ref="B6:H6" si="0">A6+1</f>
        <v>2</v>
      </c>
      <c r="C6" s="62">
        <f t="shared" si="0"/>
        <v>3</v>
      </c>
      <c r="D6" s="62">
        <f t="shared" si="0"/>
        <v>4</v>
      </c>
      <c r="E6" s="62">
        <f t="shared" si="0"/>
        <v>5</v>
      </c>
      <c r="F6" s="62">
        <f t="shared" si="0"/>
        <v>6</v>
      </c>
      <c r="G6" s="62">
        <f t="shared" si="0"/>
        <v>7</v>
      </c>
      <c r="H6" s="62">
        <f t="shared" si="0"/>
        <v>8</v>
      </c>
    </row>
    <row r="7" spans="1:26" ht="20.25" customHeight="1" x14ac:dyDescent="0.25">
      <c r="A7" s="56" t="s">
        <v>26</v>
      </c>
      <c r="B7" s="175" t="s">
        <v>17</v>
      </c>
      <c r="C7" s="176"/>
      <c r="D7" s="176"/>
      <c r="E7" s="176"/>
      <c r="F7" s="176"/>
      <c r="G7" s="176"/>
      <c r="H7" s="177"/>
    </row>
    <row r="8" spans="1:26" s="66" customFormat="1" ht="67.5" customHeight="1" x14ac:dyDescent="0.25">
      <c r="A8" s="68" t="s">
        <v>28</v>
      </c>
      <c r="B8" s="69" t="s">
        <v>18</v>
      </c>
      <c r="C8" s="59" t="s">
        <v>1</v>
      </c>
      <c r="D8" s="70">
        <f>D9/D10*100</f>
        <v>100</v>
      </c>
      <c r="E8" s="71">
        <f>E9/E10*100</f>
        <v>100</v>
      </c>
      <c r="F8" s="72">
        <f>F9/F10*100</f>
        <v>100</v>
      </c>
      <c r="G8" s="71">
        <f>G9/G10*100</f>
        <v>100</v>
      </c>
      <c r="H8" s="73">
        <f>H9/H10*100</f>
        <v>100</v>
      </c>
    </row>
    <row r="9" spans="1:26" ht="23.25" customHeight="1" x14ac:dyDescent="0.25">
      <c r="A9" s="57" t="s">
        <v>11</v>
      </c>
      <c r="B9" s="74" t="s">
        <v>35</v>
      </c>
      <c r="C9" s="58" t="s">
        <v>33</v>
      </c>
      <c r="D9" s="128">
        <f>'раздел 2'!F31/1000</f>
        <v>24.313175999999999</v>
      </c>
      <c r="E9" s="129">
        <f>'раздел 2'!I31/1000</f>
        <v>24.313175999999999</v>
      </c>
      <c r="F9" s="130">
        <f>'раздел 2'!L31/1000</f>
        <v>24.313175999999999</v>
      </c>
      <c r="G9" s="130">
        <f>'раздел 2'!O31/1000</f>
        <v>24.313175999999999</v>
      </c>
      <c r="H9" s="131">
        <f>'раздел 2'!R31/1000</f>
        <v>24.313175999999999</v>
      </c>
    </row>
    <row r="10" spans="1:26" ht="52.5" customHeight="1" x14ac:dyDescent="0.25">
      <c r="A10" s="77" t="s">
        <v>12</v>
      </c>
      <c r="B10" s="74" t="s">
        <v>36</v>
      </c>
      <c r="C10" s="58" t="s">
        <v>33</v>
      </c>
      <c r="D10" s="130">
        <f t="shared" ref="D10:E10" si="1">D9</f>
        <v>24.313175999999999</v>
      </c>
      <c r="E10" s="130">
        <f t="shared" si="1"/>
        <v>24.313175999999999</v>
      </c>
      <c r="F10" s="130">
        <f>F9</f>
        <v>24.313175999999999</v>
      </c>
      <c r="G10" s="130">
        <f>G9</f>
        <v>24.313175999999999</v>
      </c>
      <c r="H10" s="131">
        <f>H9</f>
        <v>24.313175999999999</v>
      </c>
    </row>
    <row r="11" spans="1:26" ht="111.75" customHeight="1" x14ac:dyDescent="0.25">
      <c r="A11" s="57" t="s">
        <v>32</v>
      </c>
      <c r="B11" s="74" t="s">
        <v>24</v>
      </c>
      <c r="C11" s="58" t="s">
        <v>1</v>
      </c>
      <c r="D11" s="75">
        <f>D12/D13*100</f>
        <v>100</v>
      </c>
      <c r="E11" s="60">
        <f>E12/E13*100</f>
        <v>100</v>
      </c>
      <c r="F11" s="60">
        <f>F12/F13*100</f>
        <v>100</v>
      </c>
      <c r="G11" s="60">
        <f>G12/G13*100</f>
        <v>100</v>
      </c>
      <c r="H11" s="76">
        <f>H12/H13*100</f>
        <v>100</v>
      </c>
    </row>
    <row r="12" spans="1:26" ht="51" customHeight="1" x14ac:dyDescent="0.25">
      <c r="A12" s="57" t="s">
        <v>13</v>
      </c>
      <c r="B12" s="74" t="s">
        <v>37</v>
      </c>
      <c r="C12" s="58" t="s">
        <v>27</v>
      </c>
      <c r="D12" s="78">
        <v>8</v>
      </c>
      <c r="E12" s="79">
        <v>8</v>
      </c>
      <c r="F12" s="88">
        <v>8</v>
      </c>
      <c r="G12" s="88">
        <v>8</v>
      </c>
      <c r="H12" s="89">
        <v>8</v>
      </c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</row>
    <row r="13" spans="1:26" ht="21" customHeight="1" x14ac:dyDescent="0.25">
      <c r="A13" s="80" t="s">
        <v>29</v>
      </c>
      <c r="B13" s="69" t="s">
        <v>38</v>
      </c>
      <c r="C13" s="59" t="s">
        <v>27</v>
      </c>
      <c r="D13" s="81">
        <v>8</v>
      </c>
      <c r="E13" s="82">
        <v>8</v>
      </c>
      <c r="F13" s="90">
        <v>8</v>
      </c>
      <c r="G13" s="90">
        <v>8</v>
      </c>
      <c r="H13" s="91">
        <v>8</v>
      </c>
      <c r="J13" s="117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6" ht="21" customHeight="1" x14ac:dyDescent="0.25">
      <c r="A14" s="83" t="s">
        <v>30</v>
      </c>
      <c r="B14" s="175" t="s">
        <v>19</v>
      </c>
      <c r="C14" s="176"/>
      <c r="D14" s="176"/>
      <c r="E14" s="176"/>
      <c r="F14" s="176"/>
      <c r="G14" s="176"/>
      <c r="H14" s="177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36" customHeight="1" x14ac:dyDescent="0.25">
      <c r="A15" s="84">
        <v>1</v>
      </c>
      <c r="B15" s="103" t="s">
        <v>113</v>
      </c>
      <c r="C15" s="104" t="s">
        <v>14</v>
      </c>
      <c r="D15" s="105">
        <f>D16/D17</f>
        <v>0</v>
      </c>
      <c r="E15" s="106">
        <f>E16/E17</f>
        <v>0</v>
      </c>
      <c r="F15" s="106">
        <f>F16/F17</f>
        <v>0</v>
      </c>
      <c r="G15" s="106">
        <f>G16/G17</f>
        <v>0</v>
      </c>
      <c r="H15" s="107">
        <f>H16/H17</f>
        <v>0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33.75" customHeight="1" x14ac:dyDescent="0.25">
      <c r="A16" s="57" t="s">
        <v>11</v>
      </c>
      <c r="B16" s="93" t="s">
        <v>39</v>
      </c>
      <c r="C16" s="94" t="s">
        <v>27</v>
      </c>
      <c r="D16" s="95">
        <v>0</v>
      </c>
      <c r="E16" s="87">
        <v>0</v>
      </c>
      <c r="F16" s="87">
        <v>0</v>
      </c>
      <c r="G16" s="87">
        <v>0</v>
      </c>
      <c r="H16" s="96">
        <v>0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6" ht="18.75" customHeight="1" x14ac:dyDescent="0.25">
      <c r="A17" s="80" t="s">
        <v>12</v>
      </c>
      <c r="B17" s="97" t="s">
        <v>40</v>
      </c>
      <c r="C17" s="98" t="s">
        <v>31</v>
      </c>
      <c r="D17" s="109">
        <v>3.71</v>
      </c>
      <c r="E17" s="110">
        <v>3.71</v>
      </c>
      <c r="F17" s="110">
        <v>3.71</v>
      </c>
      <c r="G17" s="110">
        <v>3.71</v>
      </c>
      <c r="H17" s="111">
        <v>3.71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spans="1:26" ht="19.5" customHeight="1" x14ac:dyDescent="0.25">
      <c r="A18" s="56" t="s">
        <v>95</v>
      </c>
      <c r="B18" s="178" t="s">
        <v>96</v>
      </c>
      <c r="C18" s="179"/>
      <c r="D18" s="179"/>
      <c r="E18" s="179"/>
      <c r="F18" s="179"/>
      <c r="G18" s="179"/>
      <c r="H18" s="180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spans="1:26" ht="63" x14ac:dyDescent="0.25">
      <c r="A19" s="85" t="s">
        <v>28</v>
      </c>
      <c r="B19" s="99" t="s">
        <v>97</v>
      </c>
      <c r="C19" s="92" t="s">
        <v>98</v>
      </c>
      <c r="D19" s="113">
        <f>D20/D21</f>
        <v>1.3489256470099451</v>
      </c>
      <c r="E19" s="114">
        <f>E20/E21</f>
        <v>1.3489256470099451</v>
      </c>
      <c r="F19" s="114">
        <f t="shared" ref="F19:H19" si="2">F20/F21</f>
        <v>1.3489256470099451</v>
      </c>
      <c r="G19" s="114">
        <f t="shared" si="2"/>
        <v>1.3489256470099451</v>
      </c>
      <c r="H19" s="115">
        <f t="shared" si="2"/>
        <v>1.3489256470099451</v>
      </c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spans="1:26" ht="47.25" x14ac:dyDescent="0.25">
      <c r="A20" s="57" t="s">
        <v>11</v>
      </c>
      <c r="B20" s="100" t="s">
        <v>99</v>
      </c>
      <c r="C20" s="92" t="s">
        <v>100</v>
      </c>
      <c r="D20" s="132">
        <f>'[1]долг парам'!$I$8</f>
        <v>32.796666666666667</v>
      </c>
      <c r="E20" s="126">
        <f t="shared" ref="E20:E21" si="3">D20</f>
        <v>32.796666666666667</v>
      </c>
      <c r="F20" s="126">
        <f t="shared" ref="F20:F21" si="4">E20</f>
        <v>32.796666666666667</v>
      </c>
      <c r="G20" s="126">
        <f t="shared" ref="G20:G21" si="5">F20</f>
        <v>32.796666666666667</v>
      </c>
      <c r="H20" s="127">
        <f t="shared" ref="H20:H21" si="6">G20</f>
        <v>32.796666666666667</v>
      </c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 ht="15.75" x14ac:dyDescent="0.25">
      <c r="A21" s="61" t="s">
        <v>12</v>
      </c>
      <c r="B21" s="101" t="s">
        <v>101</v>
      </c>
      <c r="C21" s="98" t="s">
        <v>33</v>
      </c>
      <c r="D21" s="109">
        <f>D9</f>
        <v>24.313175999999999</v>
      </c>
      <c r="E21" s="110">
        <f t="shared" si="3"/>
        <v>24.313175999999999</v>
      </c>
      <c r="F21" s="110">
        <f t="shared" si="4"/>
        <v>24.313175999999999</v>
      </c>
      <c r="G21" s="110">
        <f t="shared" si="5"/>
        <v>24.313175999999999</v>
      </c>
      <c r="H21" s="111">
        <f t="shared" si="6"/>
        <v>24.313175999999999</v>
      </c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</row>
    <row r="22" spans="1:26" x14ac:dyDescent="0.25"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x14ac:dyDescent="0.25"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x14ac:dyDescent="0.25"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spans="1:26" x14ac:dyDescent="0.25"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spans="1:26" x14ac:dyDescent="0.25"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spans="1:26" x14ac:dyDescent="0.25"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spans="1:26" x14ac:dyDescent="0.25"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spans="1:26" x14ac:dyDescent="0.25"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</row>
    <row r="30" spans="1:26" x14ac:dyDescent="0.25"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x14ac:dyDescent="0.25"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 x14ac:dyDescent="0.25"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10:26" x14ac:dyDescent="0.25"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spans="10:26" x14ac:dyDescent="0.25"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0:26" x14ac:dyDescent="0.25"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10:26" x14ac:dyDescent="0.25"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0:26" x14ac:dyDescent="0.25"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0:26" x14ac:dyDescent="0.25"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0:26" x14ac:dyDescent="0.25"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0:26" x14ac:dyDescent="0.25"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10:26" x14ac:dyDescent="0.25"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0:26" x14ac:dyDescent="0.25"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0:26" x14ac:dyDescent="0.25"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</sheetData>
  <mergeCells count="9">
    <mergeCell ref="B14:H14"/>
    <mergeCell ref="B18:H18"/>
    <mergeCell ref="C2:C5"/>
    <mergeCell ref="B2:B5"/>
    <mergeCell ref="A1:H1"/>
    <mergeCell ref="D2:H2"/>
    <mergeCell ref="D3:H3"/>
    <mergeCell ref="A2:A5"/>
    <mergeCell ref="B7:H7"/>
  </mergeCells>
  <printOptions horizontalCentered="1"/>
  <pageMargins left="1.1811023622047245" right="0.39370078740157483" top="0.78740157480314965" bottom="0.39370078740157483" header="0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1</vt:lpstr>
      <vt:lpstr>раздел 2</vt:lpstr>
      <vt:lpstr>раздел 3,4</vt:lpstr>
      <vt:lpstr>раздел 5</vt:lpstr>
      <vt:lpstr>'раздел 2'!Область_печати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2024-01-31T03:14:17Z</cp:lastPrinted>
  <dcterms:created xsi:type="dcterms:W3CDTF">1996-10-08T23:32:33Z</dcterms:created>
  <dcterms:modified xsi:type="dcterms:W3CDTF">2024-02-13T23:33:30Z</dcterms:modified>
</cp:coreProperties>
</file>