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285" yWindow="45" windowWidth="13710" windowHeight="11910" tabRatio="830" activeTab="1"/>
  </bookViews>
  <sheets>
    <sheet name="раздел 1" sheetId="29" r:id="rId1"/>
    <sheet name="раздел 2" sheetId="30" r:id="rId2"/>
    <sheet name="раздел 3,4" sheetId="28" r:id="rId3"/>
    <sheet name="раздел 5" sheetId="31" r:id="rId4"/>
  </sheets>
  <calcPr calcId="145621"/>
</workbook>
</file>

<file path=xl/calcChain.xml><?xml version="1.0" encoding="utf-8"?>
<calcChain xmlns="http://schemas.openxmlformats.org/spreadsheetml/2006/main">
  <c r="Q28" i="30" l="1"/>
  <c r="P28" i="30"/>
  <c r="Q31" i="30"/>
  <c r="P31" i="30"/>
  <c r="Q34" i="30"/>
  <c r="P34" i="30"/>
  <c r="Q35" i="30"/>
  <c r="N20" i="30" l="1"/>
  <c r="M20" i="30"/>
  <c r="J20" i="30" l="1"/>
  <c r="K20" i="30"/>
  <c r="L20" i="30" l="1"/>
  <c r="F17" i="31"/>
  <c r="G17" i="31" s="1"/>
  <c r="H17" i="31" s="1"/>
  <c r="H11" i="31"/>
  <c r="G11" i="31"/>
  <c r="F11" i="31"/>
  <c r="E11" i="31"/>
  <c r="D11" i="31"/>
  <c r="B6" i="31"/>
  <c r="C6" i="31" s="1"/>
  <c r="D6" i="31" s="1"/>
  <c r="E6" i="31" s="1"/>
  <c r="F6" i="31" s="1"/>
  <c r="G6" i="31" s="1"/>
  <c r="H6" i="31" s="1"/>
  <c r="B26" i="28"/>
  <c r="C26" i="28" s="1"/>
  <c r="D26" i="28" s="1"/>
  <c r="E26" i="28" s="1"/>
  <c r="F26" i="28" s="1"/>
  <c r="G26" i="28" s="1"/>
  <c r="H26" i="28" s="1"/>
  <c r="D22" i="30"/>
  <c r="Q33" i="30" l="1"/>
  <c r="P33" i="30"/>
  <c r="Q30" i="30"/>
  <c r="P30" i="30"/>
  <c r="R30" i="30" s="1"/>
  <c r="R29" i="30"/>
  <c r="R28" i="30"/>
  <c r="Q27" i="30"/>
  <c r="P27" i="30"/>
  <c r="Q24" i="30"/>
  <c r="P24" i="30"/>
  <c r="R24" i="30" s="1"/>
  <c r="R21" i="30"/>
  <c r="R20" i="30"/>
  <c r="Q13" i="30"/>
  <c r="Q19" i="30" s="1"/>
  <c r="P13" i="30"/>
  <c r="P19" i="30" s="1"/>
  <c r="R12" i="30"/>
  <c r="R13" i="30"/>
  <c r="R19" i="30" s="1"/>
  <c r="O35" i="30"/>
  <c r="O34" i="30"/>
  <c r="N33" i="30"/>
  <c r="M33" i="30"/>
  <c r="O33" i="30" s="1"/>
  <c r="O32" i="30"/>
  <c r="O31" i="30"/>
  <c r="N30" i="30"/>
  <c r="M30" i="30"/>
  <c r="O29" i="30"/>
  <c r="O28" i="30"/>
  <c r="N27" i="30"/>
  <c r="M27" i="30"/>
  <c r="O27" i="30" s="1"/>
  <c r="N24" i="30"/>
  <c r="O24" i="30" s="1"/>
  <c r="M24" i="30"/>
  <c r="M23" i="30"/>
  <c r="O21" i="30"/>
  <c r="O20" i="30"/>
  <c r="N13" i="30"/>
  <c r="N19" i="30" s="1"/>
  <c r="N22" i="30" s="1"/>
  <c r="M13" i="30"/>
  <c r="M19" i="30" s="1"/>
  <c r="O12" i="30"/>
  <c r="O7" i="30"/>
  <c r="O13" i="30" s="1"/>
  <c r="O19" i="30" s="1"/>
  <c r="L35" i="30"/>
  <c r="L34" i="30"/>
  <c r="K33" i="30"/>
  <c r="J33" i="30"/>
  <c r="L33" i="30" s="1"/>
  <c r="L32" i="30"/>
  <c r="L31" i="30"/>
  <c r="K30" i="30"/>
  <c r="J30" i="30"/>
  <c r="L29" i="30"/>
  <c r="L28" i="30"/>
  <c r="K27" i="30"/>
  <c r="J27" i="30"/>
  <c r="L27" i="30" s="1"/>
  <c r="K24" i="30"/>
  <c r="L24" i="30" s="1"/>
  <c r="J24" i="30"/>
  <c r="J23" i="30"/>
  <c r="L21" i="30"/>
  <c r="K13" i="30"/>
  <c r="K19" i="30" s="1"/>
  <c r="K22" i="30" s="1"/>
  <c r="J13" i="30"/>
  <c r="J19" i="30" s="1"/>
  <c r="L12" i="30"/>
  <c r="L7" i="30"/>
  <c r="L13" i="30" s="1"/>
  <c r="L19" i="30" s="1"/>
  <c r="I35" i="30"/>
  <c r="I34" i="30"/>
  <c r="H33" i="30"/>
  <c r="I33" i="30" s="1"/>
  <c r="G33" i="30"/>
  <c r="I32" i="30"/>
  <c r="I31" i="30"/>
  <c r="I30" i="30"/>
  <c r="H30" i="30"/>
  <c r="G30" i="30"/>
  <c r="I29" i="30"/>
  <c r="I28" i="30"/>
  <c r="H27" i="30"/>
  <c r="G27" i="30"/>
  <c r="I27" i="30" s="1"/>
  <c r="I24" i="30"/>
  <c r="H24" i="30"/>
  <c r="G24" i="30"/>
  <c r="H23" i="30"/>
  <c r="I21" i="30"/>
  <c r="H20" i="30"/>
  <c r="G20" i="30"/>
  <c r="I20" i="30" s="1"/>
  <c r="H13" i="30"/>
  <c r="H19" i="30" s="1"/>
  <c r="H22" i="30" s="1"/>
  <c r="G13" i="30"/>
  <c r="G19" i="30" s="1"/>
  <c r="I12" i="30"/>
  <c r="I7" i="30"/>
  <c r="Q23" i="30" l="1"/>
  <c r="R33" i="30"/>
  <c r="R27" i="30"/>
  <c r="O30" i="30"/>
  <c r="L30" i="30"/>
  <c r="Q22" i="30"/>
  <c r="P22" i="30"/>
  <c r="R22" i="30"/>
  <c r="O22" i="30"/>
  <c r="L22" i="30"/>
  <c r="P23" i="30"/>
  <c r="M22" i="30"/>
  <c r="N23" i="30"/>
  <c r="O23" i="30" s="1"/>
  <c r="J22" i="30"/>
  <c r="K23" i="30"/>
  <c r="L23" i="30" s="1"/>
  <c r="G22" i="30"/>
  <c r="I13" i="30"/>
  <c r="I19" i="30" s="1"/>
  <c r="I22" i="30" s="1"/>
  <c r="G23" i="30"/>
  <c r="I23" i="30" s="1"/>
  <c r="E33" i="30"/>
  <c r="D33" i="30"/>
  <c r="E30" i="30"/>
  <c r="D30" i="30"/>
  <c r="F24" i="30"/>
  <c r="F23" i="30"/>
  <c r="F27" i="30"/>
  <c r="E27" i="30"/>
  <c r="D27" i="30"/>
  <c r="D23" i="30" s="1"/>
  <c r="F29" i="30"/>
  <c r="F28" i="30"/>
  <c r="E24" i="30"/>
  <c r="D24" i="30"/>
  <c r="E23" i="30"/>
  <c r="F35" i="30"/>
  <c r="F34" i="30"/>
  <c r="F32" i="30"/>
  <c r="F31" i="30"/>
  <c r="R23" i="30" l="1"/>
  <c r="F33" i="30"/>
  <c r="F30" i="30"/>
  <c r="F21" i="30"/>
  <c r="E20" i="30"/>
  <c r="D20" i="30"/>
  <c r="F20" i="30" l="1"/>
  <c r="F12" i="30" l="1"/>
  <c r="F7" i="30" l="1"/>
  <c r="F13" i="30" l="1"/>
  <c r="F19" i="30" s="1"/>
  <c r="F22" i="30" s="1"/>
  <c r="E13" i="30"/>
  <c r="E19" i="30" s="1"/>
  <c r="E22" i="30" s="1"/>
  <c r="D13" i="30" l="1"/>
  <c r="D19" i="30" s="1"/>
  <c r="B6" i="30" l="1"/>
  <c r="C6" i="30" s="1"/>
  <c r="D6" i="30" s="1"/>
  <c r="E6" i="30" s="1"/>
  <c r="F6" i="30" s="1"/>
  <c r="G6" i="30" l="1"/>
  <c r="H6" i="30" s="1"/>
  <c r="I6" i="30" s="1"/>
  <c r="J6" i="30" s="1"/>
  <c r="K6" i="30" s="1"/>
  <c r="L6" i="30" s="1"/>
  <c r="M6" i="30" s="1"/>
  <c r="N6" i="30" s="1"/>
  <c r="O6" i="30" s="1"/>
  <c r="P6" i="30" s="1"/>
  <c r="Q6" i="30" s="1"/>
</calcChain>
</file>

<file path=xl/sharedStrings.xml><?xml version="1.0" encoding="utf-8"?>
<sst xmlns="http://schemas.openxmlformats.org/spreadsheetml/2006/main" count="211" uniqueCount="114">
  <si>
    <t>прочим потребителям</t>
  </si>
  <si>
    <t>Срок реализации мероприятия, лет</t>
  </si>
  <si>
    <t>Наименование показателя</t>
  </si>
  <si>
    <t>%</t>
  </si>
  <si>
    <t>1.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</si>
  <si>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</si>
  <si>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</si>
  <si>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</si>
  <si>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</si>
  <si>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</si>
  <si>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Величина показателя</t>
  </si>
  <si>
    <t>Показатели качества воды</t>
  </si>
  <si>
    <t>1.1</t>
  </si>
  <si>
    <t>1.2</t>
  </si>
  <si>
    <t>Показатели надежности и бесперебойности водоснабжения</t>
  </si>
  <si>
    <t>2.1</t>
  </si>
  <si>
    <t>ед./км</t>
  </si>
  <si>
    <t>№    п/п</t>
  </si>
  <si>
    <t xml:space="preserve">Наименование показателей   </t>
  </si>
  <si>
    <t>Единицы измерения</t>
  </si>
  <si>
    <t>общее количество отобранных проб</t>
  </si>
  <si>
    <t>I</t>
  </si>
  <si>
    <t>ед.</t>
  </si>
  <si>
    <t>1</t>
  </si>
  <si>
    <t>2.2</t>
  </si>
  <si>
    <t>II</t>
  </si>
  <si>
    <t>км</t>
  </si>
  <si>
    <t>2</t>
  </si>
  <si>
    <t>тыс.куб.м</t>
  </si>
  <si>
    <t>III</t>
  </si>
  <si>
    <t>Значение показателя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</si>
  <si>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</si>
  <si>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</t>
  </si>
  <si>
    <t>Показатели энергетической эффективности использования ресурсов</t>
  </si>
  <si>
    <t>удельное количество тепловой энергии, расходуемое на подогрев горячей воды</t>
  </si>
  <si>
    <t>Гкал/куб.м</t>
  </si>
  <si>
    <t>3.1.</t>
  </si>
  <si>
    <t>количество проб горячей воды, отобранных по результатам производственного контроля, не соответствующих установленным требованиям</t>
  </si>
  <si>
    <t>количество перерывов в подаче воды, зафиксированных в определенных  договором горячего водоснабжения или договором транспортировки  горячей воды местах исполнения обязательств организации, осуществляющей горячее водоснабжение по подаче  горячей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 (без плановых ремонтов)</t>
  </si>
  <si>
    <t>общее количество тепловой энергии, расходуемое на подогрев горячей воды</t>
  </si>
  <si>
    <t>тыс.Гкал</t>
  </si>
  <si>
    <t>объем подогретой горячей воды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</si>
  <si>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</si>
  <si>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</si>
  <si>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</si>
  <si>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</si>
  <si>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</si>
  <si>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</si>
  <si>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</si>
  <si>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Раздел 2. Баланс водоснабжения (горячая вода (горячее водоснабжение))</t>
  </si>
  <si>
    <t>Показатели производственной деятельности</t>
  </si>
  <si>
    <t>год</t>
  </si>
  <si>
    <t>1 полугодие</t>
  </si>
  <si>
    <t>2 полугодие</t>
  </si>
  <si>
    <t>№ п/п</t>
  </si>
  <si>
    <t>в т.ч. населению:</t>
  </si>
  <si>
    <t>Гкал</t>
  </si>
  <si>
    <t>ПРОИЗВОДСТВЕННАЯ ПРОГРАММА</t>
  </si>
  <si>
    <t>Объем выработки горячей воды</t>
  </si>
  <si>
    <t>куб.м.</t>
  </si>
  <si>
    <t>Объем воды, используемой на собственные нужды</t>
  </si>
  <si>
    <t>то же (в % от объема выработки  воды)</t>
  </si>
  <si>
    <t>Принято горячей воды со стороны (всего), в.т.ч.</t>
  </si>
  <si>
    <t>*</t>
  </si>
  <si>
    <t>Объем тепловой энергии, затраченный на производство горячей воды</t>
  </si>
  <si>
    <t>Объем отпуска в сеть</t>
  </si>
  <si>
    <t>Объем потерь</t>
  </si>
  <si>
    <t>6.1.</t>
  </si>
  <si>
    <t>Объем потерь горячей воды</t>
  </si>
  <si>
    <t>6.2.</t>
  </si>
  <si>
    <t>Объем потерь тепловой энергии**</t>
  </si>
  <si>
    <t>Уровень потерь к объему отпущенной горячей воды в сеть</t>
  </si>
  <si>
    <t>Неучтенные расходы</t>
  </si>
  <si>
    <t>Полезный отпуск товаров (услуг):</t>
  </si>
  <si>
    <t>9.1.</t>
  </si>
  <si>
    <t>Объем воды на собственное производство, в том числе</t>
  </si>
  <si>
    <t xml:space="preserve">  - на прочие производственные нужды</t>
  </si>
  <si>
    <t>9.2.</t>
  </si>
  <si>
    <t>Реализация сторонним потребителям:</t>
  </si>
  <si>
    <t>9.2.1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</si>
  <si>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</si>
  <si>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</si>
  <si>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</si>
  <si>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</si>
  <si>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>9.2.2</t>
  </si>
  <si>
    <t>бюджетным потребителям:</t>
  </si>
  <si>
    <t xml:space="preserve">        - расчетными способами</t>
  </si>
  <si>
    <t>9.2.3</t>
  </si>
  <si>
    <t xml:space="preserve">          - расчетными способами</t>
  </si>
  <si>
    <t>9.3.</t>
  </si>
  <si>
    <t>Другим организациям, поставляющим горячую воду потребителям</t>
  </si>
  <si>
    <t>* указать наименование организации</t>
  </si>
  <si>
    <t>2020 год</t>
  </si>
  <si>
    <t>2019 год</t>
  </si>
  <si>
    <t>2021 год</t>
  </si>
  <si>
    <t>2022 год</t>
  </si>
  <si>
    <t>2023 год</t>
  </si>
  <si>
    <t>Раздел 4. Объем финансовых потребностей, необходимых для реализации производственной программы</t>
  </si>
  <si>
    <r>
      <t>Раздел 3. Перечень плановых мероприятий по ремонту объектов централизованной системы горячего</t>
    </r>
    <r>
      <rPr>
        <b/>
        <sz val="12"/>
        <rFont val="Times New Roman"/>
        <family val="1"/>
        <charset val="204"/>
      </rPr>
      <t xml:space="preserve"> водоснабжения, мероприятий, направленных на улучшение качества горячей воды, мероприятий по энергосбережению и повышению энергетической эффективности</t>
    </r>
  </si>
  <si>
    <r>
      <t>3.1. План мероприятий по ремонту объектов централизованной систе</t>
    </r>
    <r>
      <rPr>
        <b/>
        <sz val="12"/>
        <rFont val="Times New Roman"/>
        <family val="1"/>
        <charset val="204"/>
      </rPr>
      <t>мы горячего водоснабжения</t>
    </r>
  </si>
  <si>
    <t>Раздел 5. Плановые показатели надежности, качества, энергетической эффективности объектов централизованной системы горячего водоснабжения</t>
  </si>
  <si>
    <t>Муниципальное унитарное предприятие жилищно-коммунального хозяйства "Иультинское"</t>
  </si>
  <si>
    <t>689202, Чукотский АО, ГО Эгвекинот, пгт.Эгвекинот, ул.Ленина, дом №18</t>
  </si>
  <si>
    <t>в сфере горячего водоснабжения на 2019-2023 годы</t>
  </si>
  <si>
    <t>участок Амгуэма</t>
  </si>
  <si>
    <t>3.2. План мероприятий, направленных на улучшение качества горячей воды*</t>
  </si>
  <si>
    <t>* План мероприятий, направленных на улучшение качества горячей воды, организацией не представлен</t>
  </si>
  <si>
    <t>3.3. План мероприятий по энергосбережению и повышению энергетической эффективности, в том числе по снижению потерь воды при транспортировке*</t>
  </si>
  <si>
    <t>* План мероприятий по энергосбережению и повышению энергетической эффективности, организацией не представлен</t>
  </si>
  <si>
    <t>Объем финансовых потребностей</t>
  </si>
  <si>
    <t>тыс. руб.</t>
  </si>
  <si>
    <t>показатель надежности и бесперебойности централизованной системы горячего водоснабжения</t>
  </si>
  <si>
    <t>протяженность водопроводной сети</t>
  </si>
  <si>
    <t>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</si>
</sst>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"/>
    <numFmt numFmtId="166" formatCode="#,##0.0"/>
    <numFmt numFmtId="167" formatCode="0.000000"/>
    <numFmt numFmtId="168" formatCode="#,##0.000"/>
    <numFmt numFmtId="169" formatCode="#,##0.0000"/>
  </numFmts>
  <fonts count="16" x14ac:knownFonts="1">
    <font>
      <sz val="10"/>
      <name val="Arial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indexed="6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5" fillId="0" borderId="0"/>
    <xf numFmtId="0" fontId="9" fillId="0" borderId="0"/>
    <xf numFmtId="0" fontId="4" fillId="0" borderId="0"/>
    <xf numFmtId="0" fontId="4" fillId="0" borderId="0"/>
  </cellStyleXfs>
  <cellXfs count="200">
    <xf numFmtId="0" fontId="0" fillId="0" borderId="0" xfId="0"/>
    <xf numFmtId="0" fontId="2" fillId="0" borderId="0" xfId="0" applyFont="1"/>
    <xf numFmtId="0" fontId="3" fillId="0" borderId="0" xfId="2" applyFont="1" applyAlignment="1">
      <alignment horizontal="center" vertical="center" wrapText="1"/>
    </xf>
    <xf numFmtId="0" fontId="2" fillId="0" borderId="0" xfId="2" applyFont="1" applyBorder="1" applyAlignment="1"/>
    <xf numFmtId="0" fontId="2" fillId="0" borderId="0" xfId="2" applyFont="1" applyBorder="1" applyAlignment="1">
      <alignment horizontal="center"/>
    </xf>
    <xf numFmtId="0" fontId="2" fillId="0" borderId="0" xfId="2" applyFont="1" applyBorder="1"/>
    <xf numFmtId="0" fontId="2" fillId="0" borderId="0" xfId="2" applyFont="1" applyBorder="1" applyAlignment="1">
      <alignment horizontal="left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8" fillId="0" borderId="0" xfId="0" applyFont="1"/>
    <xf numFmtId="0" fontId="3" fillId="0" borderId="7" xfId="0" applyFont="1" applyBorder="1" applyAlignment="1"/>
    <xf numFmtId="0" fontId="2" fillId="0" borderId="2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49" fontId="6" fillId="0" borderId="5" xfId="3" applyNumberFormat="1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49" fontId="6" fillId="0" borderId="10" xfId="3" applyNumberFormat="1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6" fillId="0" borderId="6" xfId="3" applyFont="1" applyBorder="1" applyAlignment="1">
      <alignment vertical="top" wrapText="1"/>
    </xf>
    <xf numFmtId="0" fontId="6" fillId="0" borderId="6" xfId="3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1" fillId="0" borderId="0" xfId="4" applyFont="1"/>
    <xf numFmtId="0" fontId="6" fillId="0" borderId="2" xfId="4" applyFont="1" applyBorder="1" applyAlignment="1">
      <alignment horizontal="left" vertical="center" wrapText="1"/>
    </xf>
    <xf numFmtId="0" fontId="2" fillId="0" borderId="2" xfId="2" applyFont="1" applyBorder="1" applyAlignment="1">
      <alignment horizontal="left" vertical="center"/>
    </xf>
    <xf numFmtId="0" fontId="6" fillId="0" borderId="0" xfId="4" applyFont="1"/>
    <xf numFmtId="0" fontId="2" fillId="0" borderId="2" xfId="2" applyFont="1" applyBorder="1" applyAlignment="1">
      <alignment horizontal="left" vertical="center" wrapText="1"/>
    </xf>
    <xf numFmtId="0" fontId="6" fillId="0" borderId="0" xfId="4" applyFont="1" applyBorder="1" applyAlignment="1">
      <alignment horizontal="left" vertical="center" wrapText="1"/>
    </xf>
    <xf numFmtId="0" fontId="2" fillId="0" borderId="0" xfId="2" applyFont="1" applyBorder="1" applyAlignment="1">
      <alignment horizontal="left" vertical="center"/>
    </xf>
    <xf numFmtId="0" fontId="7" fillId="0" borderId="0" xfId="4" applyFont="1"/>
    <xf numFmtId="0" fontId="2" fillId="0" borderId="0" xfId="2" applyFont="1" applyBorder="1" applyAlignment="1">
      <alignment horizontal="left"/>
    </xf>
    <xf numFmtId="0" fontId="7" fillId="0" borderId="0" xfId="4" applyFont="1" applyBorder="1" applyAlignment="1">
      <alignment horizontal="left"/>
    </xf>
    <xf numFmtId="0" fontId="3" fillId="0" borderId="0" xfId="2" applyFont="1" applyFill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shrinkToFi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horizontal="center" vertical="center" wrapText="1"/>
    </xf>
    <xf numFmtId="165" fontId="2" fillId="0" borderId="0" xfId="0" applyNumberFormat="1" applyFont="1"/>
    <xf numFmtId="0" fontId="2" fillId="3" borderId="2" xfId="0" applyFont="1" applyFill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" fontId="3" fillId="0" borderId="18" xfId="2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left" vertical="center" wrapText="1"/>
    </xf>
    <xf numFmtId="164" fontId="2" fillId="0" borderId="18" xfId="0" applyNumberFormat="1" applyFont="1" applyBorder="1" applyAlignment="1">
      <alignment horizontal="left" vertical="center" wrapText="1"/>
    </xf>
    <xf numFmtId="0" fontId="3" fillId="0" borderId="18" xfId="2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165" fontId="2" fillId="0" borderId="18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 horizontal="left" wrapText="1"/>
    </xf>
    <xf numFmtId="165" fontId="2" fillId="0" borderId="18" xfId="0" applyNumberFormat="1" applyFont="1" applyBorder="1" applyAlignment="1">
      <alignment horizontal="left" vertical="center" wrapText="1"/>
    </xf>
    <xf numFmtId="0" fontId="3" fillId="0" borderId="18" xfId="2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6" fontId="3" fillId="0" borderId="16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2" fillId="0" borderId="18" xfId="0" applyNumberFormat="1" applyFont="1" applyBorder="1" applyAlignment="1">
      <alignment horizontal="center" vertical="center" wrapText="1"/>
    </xf>
    <xf numFmtId="166" fontId="2" fillId="0" borderId="19" xfId="0" applyNumberFormat="1" applyFont="1" applyBorder="1" applyAlignment="1">
      <alignment horizontal="center" vertical="center" wrapText="1"/>
    </xf>
    <xf numFmtId="166" fontId="2" fillId="0" borderId="25" xfId="0" applyNumberFormat="1" applyFont="1" applyBorder="1" applyAlignment="1">
      <alignment horizontal="center" vertical="center" wrapText="1"/>
    </xf>
    <xf numFmtId="166" fontId="3" fillId="0" borderId="18" xfId="2" applyNumberFormat="1" applyFont="1" applyBorder="1" applyAlignment="1">
      <alignment horizontal="center"/>
    </xf>
    <xf numFmtId="166" fontId="3" fillId="0" borderId="19" xfId="2" applyNumberFormat="1" applyFont="1" applyBorder="1" applyAlignment="1">
      <alignment horizontal="center"/>
    </xf>
    <xf numFmtId="166" fontId="3" fillId="0" borderId="25" xfId="2" applyNumberFormat="1" applyFont="1" applyBorder="1" applyAlignment="1">
      <alignment horizontal="center"/>
    </xf>
    <xf numFmtId="166" fontId="2" fillId="0" borderId="18" xfId="0" applyNumberFormat="1" applyFont="1" applyBorder="1"/>
    <xf numFmtId="166" fontId="2" fillId="0" borderId="19" xfId="0" applyNumberFormat="1" applyFont="1" applyBorder="1"/>
    <xf numFmtId="166" fontId="2" fillId="0" borderId="25" xfId="0" applyNumberFormat="1" applyFont="1" applyBorder="1"/>
    <xf numFmtId="166" fontId="2" fillId="0" borderId="18" xfId="0" applyNumberFormat="1" applyFont="1" applyBorder="1" applyAlignment="1">
      <alignment horizontal="center" vertical="center"/>
    </xf>
    <xf numFmtId="166" fontId="2" fillId="0" borderId="19" xfId="0" applyNumberFormat="1" applyFont="1" applyBorder="1" applyAlignment="1">
      <alignment horizontal="center" vertical="center"/>
    </xf>
    <xf numFmtId="166" fontId="2" fillId="0" borderId="25" xfId="0" applyNumberFormat="1" applyFont="1" applyBorder="1" applyAlignment="1">
      <alignment horizontal="center" vertical="center"/>
    </xf>
    <xf numFmtId="166" fontId="2" fillId="0" borderId="20" xfId="0" applyNumberFormat="1" applyFont="1" applyBorder="1"/>
    <xf numFmtId="166" fontId="2" fillId="0" borderId="21" xfId="0" applyNumberFormat="1" applyFont="1" applyBorder="1"/>
    <xf numFmtId="166" fontId="2" fillId="0" borderId="26" xfId="0" applyNumberFormat="1" applyFont="1" applyBorder="1"/>
    <xf numFmtId="0" fontId="2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 shrinkToFit="1"/>
    </xf>
    <xf numFmtId="164" fontId="6" fillId="2" borderId="2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 shrinkToFit="1"/>
    </xf>
    <xf numFmtId="0" fontId="6" fillId="0" borderId="15" xfId="0" applyFont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0" fontId="6" fillId="0" borderId="5" xfId="3" applyFont="1" applyBorder="1" applyAlignment="1">
      <alignment horizontal="justify" vertical="top" wrapText="1"/>
    </xf>
    <xf numFmtId="0" fontId="6" fillId="0" borderId="10" xfId="3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3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justify" vertical="top" wrapText="1"/>
    </xf>
    <xf numFmtId="0" fontId="6" fillId="0" borderId="27" xfId="3" applyFont="1" applyBorder="1" applyAlignment="1">
      <alignment horizontal="justify" vertical="top" wrapText="1"/>
    </xf>
    <xf numFmtId="0" fontId="6" fillId="0" borderId="1" xfId="3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167" fontId="6" fillId="0" borderId="16" xfId="0" applyNumberFormat="1" applyFont="1" applyBorder="1" applyAlignment="1">
      <alignment horizontal="center" vertical="center" wrapText="1"/>
    </xf>
    <xf numFmtId="167" fontId="6" fillId="0" borderId="17" xfId="0" applyNumberFormat="1" applyFont="1" applyBorder="1" applyAlignment="1">
      <alignment horizontal="center" vertical="center" wrapText="1"/>
    </xf>
    <xf numFmtId="167" fontId="6" fillId="0" borderId="2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justify" vertical="center" wrapText="1"/>
    </xf>
    <xf numFmtId="165" fontId="2" fillId="0" borderId="18" xfId="0" applyNumberFormat="1" applyFont="1" applyBorder="1" applyAlignment="1">
      <alignment horizontal="center" vertical="center" wrapText="1"/>
    </xf>
    <xf numFmtId="165" fontId="2" fillId="0" borderId="19" xfId="0" applyNumberFormat="1" applyFont="1" applyBorder="1" applyAlignment="1">
      <alignment horizontal="center" vertical="center" wrapText="1"/>
    </xf>
    <xf numFmtId="0" fontId="6" fillId="0" borderId="6" xfId="3" applyFont="1" applyBorder="1" applyAlignment="1">
      <alignment horizontal="justify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0" fontId="15" fillId="0" borderId="0" xfId="1" applyFont="1"/>
    <xf numFmtId="165" fontId="6" fillId="0" borderId="21" xfId="0" applyNumberFormat="1" applyFont="1" applyFill="1" applyBorder="1" applyAlignment="1">
      <alignment horizontal="center" vertical="center" wrapText="1"/>
    </xf>
    <xf numFmtId="165" fontId="2" fillId="0" borderId="21" xfId="0" applyNumberFormat="1" applyFont="1" applyFill="1" applyBorder="1" applyAlignment="1">
      <alignment horizontal="center" vertical="center"/>
    </xf>
    <xf numFmtId="165" fontId="2" fillId="0" borderId="26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68" fontId="3" fillId="0" borderId="18" xfId="2" applyNumberFormat="1" applyFont="1" applyBorder="1" applyAlignment="1">
      <alignment horizontal="center"/>
    </xf>
    <xf numFmtId="168" fontId="3" fillId="0" borderId="19" xfId="2" applyNumberFormat="1" applyFont="1" applyBorder="1" applyAlignment="1">
      <alignment horizontal="center"/>
    </xf>
    <xf numFmtId="168" fontId="3" fillId="0" borderId="25" xfId="2" applyNumberFormat="1" applyFont="1" applyBorder="1" applyAlignment="1">
      <alignment horizontal="center"/>
    </xf>
    <xf numFmtId="169" fontId="2" fillId="0" borderId="0" xfId="0" applyNumberFormat="1" applyFont="1"/>
    <xf numFmtId="166" fontId="2" fillId="0" borderId="18" xfId="0" applyNumberFormat="1" applyFont="1" applyFill="1" applyBorder="1" applyAlignment="1">
      <alignment horizontal="center" vertical="center"/>
    </xf>
    <xf numFmtId="166" fontId="2" fillId="0" borderId="19" xfId="0" applyNumberFormat="1" applyFont="1" applyFill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4" fillId="0" borderId="0" xfId="2" applyFont="1" applyAlignment="1">
      <alignment horizontal="center" wrapText="1"/>
    </xf>
    <xf numFmtId="0" fontId="13" fillId="0" borderId="0" xfId="2" applyFont="1" applyAlignment="1">
      <alignment horizontal="center"/>
    </xf>
    <xf numFmtId="0" fontId="3" fillId="0" borderId="7" xfId="2" applyFont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 wrapText="1" shrinkToFit="1"/>
    </xf>
    <xf numFmtId="0" fontId="2" fillId="3" borderId="14" xfId="0" applyFont="1" applyFill="1" applyBorder="1" applyAlignment="1">
      <alignment horizontal="center" vertical="center" wrapText="1" shrinkToFit="1"/>
    </xf>
    <xf numFmtId="0" fontId="2" fillId="3" borderId="8" xfId="2" applyFont="1" applyFill="1" applyBorder="1" applyAlignment="1">
      <alignment horizontal="center" vertical="center" wrapText="1"/>
    </xf>
    <xf numFmtId="0" fontId="2" fillId="3" borderId="13" xfId="2" applyFont="1" applyFill="1" applyBorder="1" applyAlignment="1">
      <alignment horizontal="center" vertical="center" wrapText="1"/>
    </xf>
    <xf numFmtId="0" fontId="2" fillId="3" borderId="14" xfId="2" applyFont="1" applyFill="1" applyBorder="1" applyAlignment="1">
      <alignment horizontal="center" vertical="center" wrapText="1"/>
    </xf>
    <xf numFmtId="0" fontId="3" fillId="0" borderId="8" xfId="2" applyFont="1" applyBorder="1" applyAlignment="1">
      <alignment horizontal="center"/>
    </xf>
    <xf numFmtId="0" fontId="3" fillId="0" borderId="13" xfId="2" applyFont="1" applyBorder="1" applyAlignment="1">
      <alignment horizontal="center"/>
    </xf>
    <xf numFmtId="0" fontId="3" fillId="0" borderId="14" xfId="2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3" borderId="8" xfId="0" applyFont="1" applyFill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2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 wrapText="1"/>
    </xf>
    <xf numFmtId="0" fontId="2" fillId="0" borderId="14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left" vertical="center" wrapText="1"/>
    </xf>
    <xf numFmtId="0" fontId="2" fillId="0" borderId="11" xfId="2" applyFont="1" applyBorder="1" applyAlignment="1">
      <alignment horizontal="left" vertical="center" wrapText="1"/>
    </xf>
    <xf numFmtId="0" fontId="2" fillId="0" borderId="15" xfId="2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 vertical="center" wrapText="1"/>
    </xf>
    <xf numFmtId="0" fontId="3" fillId="0" borderId="0" xfId="2" applyFont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justify" vertical="center" wrapText="1"/>
    </xf>
    <xf numFmtId="0" fontId="7" fillId="0" borderId="7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justify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6" fillId="0" borderId="4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</cellXfs>
  <cellStyles count="6">
    <cellStyle name="Обычный" xfId="0" builtinId="0"/>
    <cellStyle name="Обычный 2" xfId="1"/>
    <cellStyle name="Обычный 2_ООО Тепловая компания (печора)" xfId="2"/>
    <cellStyle name="Обычный 5" xfId="3"/>
    <cellStyle name="Обычный_PP_PitWater" xfId="4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2"/>
  <sheetViews>
    <sheetView zoomScaleNormal="100" workbookViewId="0">
      <selection activeCell="A28" sqref="A28"/>
    </sheetView>
  </sheetViews>
  <sheetFormatPr defaultColWidth="9.140625" defaultRowHeight="15.75" x14ac:dyDescent="0.25"/>
  <cols>
    <col min="1" max="1" width="51.28515625" style="32" customWidth="1"/>
    <col min="2" max="2" width="61.85546875" style="32" customWidth="1"/>
    <col min="3" max="3" width="7" style="32" customWidth="1"/>
    <col min="4" max="4" width="6.7109375" style="32" customWidth="1"/>
    <col min="5" max="16384" width="9.140625" style="32"/>
  </cols>
  <sheetData>
    <row r="1" spans="1:3" s="29" customFormat="1" ht="18.75" x14ac:dyDescent="0.3">
      <c r="A1" s="146" t="s">
        <v>57</v>
      </c>
      <c r="B1" s="146"/>
    </row>
    <row r="2" spans="1:3" s="29" customFormat="1" ht="18" customHeight="1" x14ac:dyDescent="0.3">
      <c r="A2" s="147" t="s">
        <v>103</v>
      </c>
      <c r="B2" s="147"/>
    </row>
    <row r="3" spans="1:3" s="29" customFormat="1" ht="19.5" customHeight="1" x14ac:dyDescent="0.3">
      <c r="A3" s="148"/>
      <c r="B3" s="148"/>
    </row>
    <row r="4" spans="1:3" s="29" customFormat="1" ht="18.75" customHeight="1" x14ac:dyDescent="0.3">
      <c r="A4" s="149" t="s">
        <v>42</v>
      </c>
      <c r="B4" s="149"/>
    </row>
    <row r="5" spans="1:3" ht="37.5" customHeight="1" x14ac:dyDescent="0.25">
      <c r="A5" s="30" t="s">
        <v>43</v>
      </c>
      <c r="B5" s="33" t="s">
        <v>101</v>
      </c>
    </row>
    <row r="6" spans="1:3" ht="36" customHeight="1" x14ac:dyDescent="0.25">
      <c r="A6" s="30" t="s">
        <v>44</v>
      </c>
      <c r="B6" s="33" t="s">
        <v>102</v>
      </c>
    </row>
    <row r="7" spans="1:3" ht="38.25" customHeight="1" x14ac:dyDescent="0.25">
      <c r="A7" s="30" t="s">
        <v>45</v>
      </c>
      <c r="B7" s="33" t="s">
        <v>46</v>
      </c>
    </row>
    <row r="8" spans="1:3" ht="27.75" customHeight="1" x14ac:dyDescent="0.25">
      <c r="A8" s="30" t="s">
        <v>47</v>
      </c>
      <c r="B8" s="31" t="s">
        <v>48</v>
      </c>
    </row>
    <row r="9" spans="1:3" s="36" customFormat="1" ht="21.75" customHeight="1" x14ac:dyDescent="0.25">
      <c r="A9" s="34"/>
      <c r="B9" s="35"/>
    </row>
    <row r="15" spans="1:3" x14ac:dyDescent="0.25">
      <c r="C15" s="37"/>
    </row>
    <row r="17" spans="1:3" x14ac:dyDescent="0.25">
      <c r="C17" s="38"/>
    </row>
    <row r="20" spans="1:3" s="36" customFormat="1" x14ac:dyDescent="0.25">
      <c r="A20" s="32"/>
      <c r="B20" s="32"/>
      <c r="C20" s="32"/>
    </row>
    <row r="21" spans="1:3" ht="15" customHeight="1" x14ac:dyDescent="0.25"/>
    <row r="22" spans="1:3" ht="31.5" customHeight="1" x14ac:dyDescent="0.25"/>
  </sheetData>
  <mergeCells count="4">
    <mergeCell ref="A1:B1"/>
    <mergeCell ref="A2:B2"/>
    <mergeCell ref="A3:B3"/>
    <mergeCell ref="A4:B4"/>
  </mergeCells>
  <printOptions horizontalCentered="1"/>
  <pageMargins left="0.98425196850393704" right="0.19685039370078741" top="0.39370078740157483" bottom="0.19685039370078741" header="0" footer="0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W39"/>
  <sheetViews>
    <sheetView tabSelected="1" zoomScale="75" zoomScaleNormal="7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S6" sqref="S6"/>
    </sheetView>
  </sheetViews>
  <sheetFormatPr defaultRowHeight="15.75" x14ac:dyDescent="0.25"/>
  <cols>
    <col min="1" max="1" width="6.5703125" style="1" customWidth="1"/>
    <col min="2" max="2" width="47.42578125" style="1" customWidth="1"/>
    <col min="3" max="3" width="12.85546875" style="1" customWidth="1"/>
    <col min="4" max="15" width="14" style="1" customWidth="1"/>
    <col min="16" max="17" width="14" style="1" hidden="1" customWidth="1"/>
    <col min="18" max="18" width="17" style="1" customWidth="1"/>
    <col min="19" max="20" width="9.140625" style="1"/>
    <col min="21" max="22" width="9.85546875" style="1" bestFit="1" customWidth="1"/>
    <col min="23" max="23" width="11" style="1" bestFit="1" customWidth="1"/>
    <col min="24" max="16384" width="9.140625" style="1"/>
  </cols>
  <sheetData>
    <row r="1" spans="1:23" ht="23.25" customHeight="1" x14ac:dyDescent="0.25">
      <c r="A1" s="14" t="s">
        <v>49</v>
      </c>
      <c r="B1" s="39"/>
      <c r="C1" s="2"/>
      <c r="D1" s="2"/>
      <c r="E1" s="2"/>
      <c r="F1" s="2"/>
    </row>
    <row r="2" spans="1:23" ht="21" customHeight="1" x14ac:dyDescent="0.25">
      <c r="A2" s="160" t="s">
        <v>17</v>
      </c>
      <c r="B2" s="160" t="s">
        <v>18</v>
      </c>
      <c r="C2" s="160" t="s">
        <v>19</v>
      </c>
      <c r="D2" s="152" t="s">
        <v>50</v>
      </c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4"/>
    </row>
    <row r="3" spans="1:23" ht="21" customHeight="1" x14ac:dyDescent="0.25">
      <c r="A3" s="161"/>
      <c r="B3" s="161"/>
      <c r="C3" s="161"/>
      <c r="D3" s="155" t="s">
        <v>104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23" ht="19.5" customHeight="1" x14ac:dyDescent="0.25">
      <c r="A4" s="161"/>
      <c r="B4" s="161"/>
      <c r="C4" s="161"/>
      <c r="D4" s="159" t="s">
        <v>93</v>
      </c>
      <c r="E4" s="150"/>
      <c r="F4" s="151"/>
      <c r="G4" s="150" t="s">
        <v>92</v>
      </c>
      <c r="H4" s="150"/>
      <c r="I4" s="151"/>
      <c r="J4" s="150" t="s">
        <v>94</v>
      </c>
      <c r="K4" s="150"/>
      <c r="L4" s="151"/>
      <c r="M4" s="150" t="s">
        <v>95</v>
      </c>
      <c r="N4" s="150"/>
      <c r="O4" s="151"/>
      <c r="P4" s="150" t="s">
        <v>96</v>
      </c>
      <c r="Q4" s="150"/>
      <c r="R4" s="151"/>
    </row>
    <row r="5" spans="1:23" ht="22.5" customHeight="1" x14ac:dyDescent="0.25">
      <c r="A5" s="162"/>
      <c r="B5" s="162"/>
      <c r="C5" s="162"/>
      <c r="D5" s="56" t="s">
        <v>52</v>
      </c>
      <c r="E5" s="56" t="s">
        <v>53</v>
      </c>
      <c r="F5" s="56" t="s">
        <v>51</v>
      </c>
      <c r="G5" s="56" t="s">
        <v>52</v>
      </c>
      <c r="H5" s="56" t="s">
        <v>53</v>
      </c>
      <c r="I5" s="56" t="s">
        <v>51</v>
      </c>
      <c r="J5" s="56" t="s">
        <v>52</v>
      </c>
      <c r="K5" s="56" t="s">
        <v>53</v>
      </c>
      <c r="L5" s="56" t="s">
        <v>51</v>
      </c>
      <c r="M5" s="56" t="s">
        <v>52</v>
      </c>
      <c r="N5" s="56" t="s">
        <v>53</v>
      </c>
      <c r="O5" s="56" t="s">
        <v>51</v>
      </c>
      <c r="P5" s="56" t="s">
        <v>52</v>
      </c>
      <c r="Q5" s="56" t="s">
        <v>53</v>
      </c>
      <c r="R5" s="56" t="s">
        <v>51</v>
      </c>
    </row>
    <row r="6" spans="1:23" x14ac:dyDescent="0.25">
      <c r="A6" s="16">
        <v>1</v>
      </c>
      <c r="B6" s="16">
        <f>A6+1</f>
        <v>2</v>
      </c>
      <c r="C6" s="16">
        <f t="shared" ref="C6" si="0">B6+1</f>
        <v>3</v>
      </c>
      <c r="D6" s="16">
        <f t="shared" ref="D6" si="1">C6+1</f>
        <v>4</v>
      </c>
      <c r="E6" s="16">
        <f t="shared" ref="E6" si="2">D6+1</f>
        <v>5</v>
      </c>
      <c r="F6" s="16">
        <f t="shared" ref="F6" si="3">E6+1</f>
        <v>6</v>
      </c>
      <c r="G6" s="16">
        <f t="shared" ref="G6" si="4">F6+1</f>
        <v>7</v>
      </c>
      <c r="H6" s="16">
        <f t="shared" ref="H6" si="5">G6+1</f>
        <v>8</v>
      </c>
      <c r="I6" s="16">
        <f t="shared" ref="I6" si="6">H6+1</f>
        <v>9</v>
      </c>
      <c r="J6" s="16">
        <f t="shared" ref="J6" si="7">I6+1</f>
        <v>10</v>
      </c>
      <c r="K6" s="16">
        <f t="shared" ref="K6" si="8">J6+1</f>
        <v>11</v>
      </c>
      <c r="L6" s="16">
        <f t="shared" ref="L6" si="9">K6+1</f>
        <v>12</v>
      </c>
      <c r="M6" s="16">
        <f t="shared" ref="M6" si="10">L6+1</f>
        <v>13</v>
      </c>
      <c r="N6" s="16">
        <f t="shared" ref="N6" si="11">M6+1</f>
        <v>14</v>
      </c>
      <c r="O6" s="16">
        <f t="shared" ref="O6" si="12">N6+1</f>
        <v>15</v>
      </c>
      <c r="P6" s="16">
        <f t="shared" ref="P6" si="13">O6+1</f>
        <v>16</v>
      </c>
      <c r="Q6" s="16">
        <f t="shared" ref="Q6" si="14">P6+1</f>
        <v>17</v>
      </c>
      <c r="R6" s="15">
        <v>16</v>
      </c>
    </row>
    <row r="7" spans="1:23" ht="21.75" customHeight="1" x14ac:dyDescent="0.25">
      <c r="A7" s="43">
        <v>1</v>
      </c>
      <c r="B7" s="68" t="s">
        <v>58</v>
      </c>
      <c r="C7" s="67" t="s">
        <v>59</v>
      </c>
      <c r="D7" s="79">
        <v>5765.0010000000002</v>
      </c>
      <c r="E7" s="80">
        <v>4838.3940000000002</v>
      </c>
      <c r="F7" s="81">
        <f>SUM(D7:E7)</f>
        <v>10603.395</v>
      </c>
      <c r="G7" s="79">
        <v>5765.0009999999993</v>
      </c>
      <c r="H7" s="80">
        <v>4838.3940000000002</v>
      </c>
      <c r="I7" s="81">
        <f>SUM(G7:H7)</f>
        <v>10603.395</v>
      </c>
      <c r="J7" s="79">
        <v>4630.8919999999998</v>
      </c>
      <c r="K7" s="80">
        <v>3836.9190000000003</v>
      </c>
      <c r="L7" s="81">
        <f>SUM(J7:K7)</f>
        <v>8467.8109999999997</v>
      </c>
      <c r="M7" s="79">
        <v>4429.3</v>
      </c>
      <c r="N7" s="80">
        <v>3331.1</v>
      </c>
      <c r="O7" s="81">
        <f>SUM(M7:N7)</f>
        <v>7760.4</v>
      </c>
      <c r="P7" s="79">
        <v>4172.2309999999998</v>
      </c>
      <c r="Q7" s="80">
        <v>3377.0419999999999</v>
      </c>
      <c r="R7" s="81">
        <v>7549.2729999999992</v>
      </c>
      <c r="U7" s="55"/>
      <c r="V7" s="55"/>
      <c r="W7" s="55"/>
    </row>
    <row r="8" spans="1:23" ht="31.5" x14ac:dyDescent="0.25">
      <c r="A8" s="44">
        <v>2</v>
      </c>
      <c r="B8" s="69" t="s">
        <v>60</v>
      </c>
      <c r="C8" s="40" t="s">
        <v>59</v>
      </c>
      <c r="D8" s="82"/>
      <c r="E8" s="83"/>
      <c r="F8" s="84"/>
      <c r="G8" s="82"/>
      <c r="H8" s="83"/>
      <c r="I8" s="84"/>
      <c r="J8" s="82"/>
      <c r="K8" s="83"/>
      <c r="L8" s="84"/>
      <c r="M8" s="82"/>
      <c r="N8" s="83"/>
      <c r="O8" s="84"/>
      <c r="P8" s="82"/>
      <c r="Q8" s="83"/>
      <c r="R8" s="84"/>
    </row>
    <row r="9" spans="1:23" x14ac:dyDescent="0.25">
      <c r="A9" s="44"/>
      <c r="B9" s="69" t="s">
        <v>61</v>
      </c>
      <c r="C9" s="40" t="s">
        <v>3</v>
      </c>
      <c r="D9" s="82"/>
      <c r="E9" s="83"/>
      <c r="F9" s="84"/>
      <c r="G9" s="82"/>
      <c r="H9" s="83"/>
      <c r="I9" s="84"/>
      <c r="J9" s="82"/>
      <c r="K9" s="83"/>
      <c r="L9" s="84"/>
      <c r="M9" s="82"/>
      <c r="N9" s="83"/>
      <c r="O9" s="84"/>
      <c r="P9" s="82"/>
      <c r="Q9" s="83"/>
      <c r="R9" s="84"/>
    </row>
    <row r="10" spans="1:23" ht="31.5" x14ac:dyDescent="0.25">
      <c r="A10" s="44">
        <v>3</v>
      </c>
      <c r="B10" s="69" t="s">
        <v>62</v>
      </c>
      <c r="C10" s="40" t="s">
        <v>59</v>
      </c>
      <c r="D10" s="82"/>
      <c r="E10" s="83"/>
      <c r="F10" s="84"/>
      <c r="G10" s="82"/>
      <c r="H10" s="83"/>
      <c r="I10" s="84"/>
      <c r="J10" s="82"/>
      <c r="K10" s="83"/>
      <c r="L10" s="84"/>
      <c r="M10" s="82"/>
      <c r="N10" s="83"/>
      <c r="O10" s="84"/>
      <c r="P10" s="82"/>
      <c r="Q10" s="83"/>
      <c r="R10" s="84"/>
    </row>
    <row r="11" spans="1:23" x14ac:dyDescent="0.25">
      <c r="A11" s="44" t="s">
        <v>36</v>
      </c>
      <c r="B11" s="69" t="s">
        <v>63</v>
      </c>
      <c r="C11" s="40" t="s">
        <v>59</v>
      </c>
      <c r="D11" s="82"/>
      <c r="E11" s="83"/>
      <c r="F11" s="84"/>
      <c r="G11" s="82"/>
      <c r="H11" s="83"/>
      <c r="I11" s="84"/>
      <c r="J11" s="82"/>
      <c r="K11" s="83"/>
      <c r="L11" s="84"/>
      <c r="M11" s="82"/>
      <c r="N11" s="83"/>
      <c r="O11" s="84"/>
      <c r="P11" s="82"/>
      <c r="Q11" s="83"/>
      <c r="R11" s="84"/>
    </row>
    <row r="12" spans="1:23" ht="31.5" x14ac:dyDescent="0.25">
      <c r="A12" s="44">
        <v>4</v>
      </c>
      <c r="B12" s="69" t="s">
        <v>64</v>
      </c>
      <c r="C12" s="40" t="s">
        <v>56</v>
      </c>
      <c r="D12" s="82">
        <v>316.31999999999994</v>
      </c>
      <c r="E12" s="83">
        <v>265.47799999999995</v>
      </c>
      <c r="F12" s="84">
        <f>SUM(D12:E12)</f>
        <v>581.79799999999989</v>
      </c>
      <c r="G12" s="82">
        <v>316.9021670014107</v>
      </c>
      <c r="H12" s="83">
        <v>272.0708439000648</v>
      </c>
      <c r="I12" s="84">
        <f>SUM(G12:H12)</f>
        <v>588.9730109014755</v>
      </c>
      <c r="J12" s="82">
        <v>257.48200000000003</v>
      </c>
      <c r="K12" s="83">
        <v>213.33699999999999</v>
      </c>
      <c r="L12" s="84">
        <f>SUM(J12:K12)</f>
        <v>470.81900000000002</v>
      </c>
      <c r="M12" s="82">
        <v>255.11214356875701</v>
      </c>
      <c r="N12" s="83">
        <v>191.99693320451797</v>
      </c>
      <c r="O12" s="84">
        <f>SUM(M12:N12)</f>
        <v>447.10907677327498</v>
      </c>
      <c r="P12" s="82">
        <v>240.47807587077023</v>
      </c>
      <c r="Q12" s="83">
        <v>192.62569673441905</v>
      </c>
      <c r="R12" s="84">
        <f>SUM(P12:Q12)</f>
        <v>433.10377260518931</v>
      </c>
    </row>
    <row r="13" spans="1:23" x14ac:dyDescent="0.25">
      <c r="A13" s="63">
        <v>5</v>
      </c>
      <c r="B13" s="70" t="s">
        <v>65</v>
      </c>
      <c r="C13" s="77" t="s">
        <v>59</v>
      </c>
      <c r="D13" s="85">
        <f>D7-D8+D10</f>
        <v>5765.0010000000002</v>
      </c>
      <c r="E13" s="86">
        <f t="shared" ref="E13:F13" si="15">E7-E8+E10</f>
        <v>4838.3940000000002</v>
      </c>
      <c r="F13" s="87">
        <f t="shared" si="15"/>
        <v>10603.395</v>
      </c>
      <c r="G13" s="85">
        <f>G7-G8+G10</f>
        <v>5765.0009999999993</v>
      </c>
      <c r="H13" s="86">
        <f t="shared" ref="H13:I13" si="16">H7-H8+H10</f>
        <v>4838.3940000000002</v>
      </c>
      <c r="I13" s="87">
        <f t="shared" si="16"/>
        <v>10603.395</v>
      </c>
      <c r="J13" s="85">
        <f>J7-J8+J10</f>
        <v>4630.8919999999998</v>
      </c>
      <c r="K13" s="86">
        <f t="shared" ref="K13:L13" si="17">K7-K8+K10</f>
        <v>3836.9190000000003</v>
      </c>
      <c r="L13" s="87">
        <f t="shared" si="17"/>
        <v>8467.8109999999997</v>
      </c>
      <c r="M13" s="85">
        <f>M7-M8+M10</f>
        <v>4429.3</v>
      </c>
      <c r="N13" s="86">
        <f t="shared" ref="N13:O13" si="18">N7-N8+N10</f>
        <v>3331.1</v>
      </c>
      <c r="O13" s="87">
        <f t="shared" si="18"/>
        <v>7760.4</v>
      </c>
      <c r="P13" s="85">
        <f>P7-P8+P10</f>
        <v>4172.2309999999998</v>
      </c>
      <c r="Q13" s="86">
        <f t="shared" ref="Q13:R13" si="19">Q7-Q8+Q10</f>
        <v>3377.0419999999999</v>
      </c>
      <c r="R13" s="87">
        <f t="shared" si="19"/>
        <v>7549.2729999999992</v>
      </c>
    </row>
    <row r="14" spans="1:23" x14ac:dyDescent="0.25">
      <c r="A14" s="65">
        <v>6</v>
      </c>
      <c r="B14" s="71" t="s">
        <v>66</v>
      </c>
      <c r="C14" s="60"/>
      <c r="D14" s="88"/>
      <c r="E14" s="89"/>
      <c r="F14" s="90"/>
      <c r="G14" s="88"/>
      <c r="H14" s="89"/>
      <c r="I14" s="90"/>
      <c r="J14" s="88"/>
      <c r="K14" s="89"/>
      <c r="L14" s="90"/>
      <c r="M14" s="88"/>
      <c r="N14" s="89"/>
      <c r="O14" s="90"/>
      <c r="P14" s="88"/>
      <c r="Q14" s="89"/>
      <c r="R14" s="90"/>
    </row>
    <row r="15" spans="1:23" x14ac:dyDescent="0.25">
      <c r="A15" s="65" t="s">
        <v>67</v>
      </c>
      <c r="B15" s="71" t="s">
        <v>68</v>
      </c>
      <c r="C15" s="60" t="s">
        <v>59</v>
      </c>
      <c r="D15" s="88"/>
      <c r="E15" s="89"/>
      <c r="F15" s="90"/>
      <c r="G15" s="88"/>
      <c r="H15" s="89"/>
      <c r="I15" s="90"/>
      <c r="J15" s="88"/>
      <c r="K15" s="89"/>
      <c r="L15" s="90"/>
      <c r="M15" s="88"/>
      <c r="N15" s="89"/>
      <c r="O15" s="90"/>
      <c r="P15" s="88"/>
      <c r="Q15" s="89"/>
      <c r="R15" s="90"/>
    </row>
    <row r="16" spans="1:23" x14ac:dyDescent="0.25">
      <c r="A16" s="65" t="s">
        <v>69</v>
      </c>
      <c r="B16" s="71" t="s">
        <v>70</v>
      </c>
      <c r="C16" s="60" t="s">
        <v>56</v>
      </c>
      <c r="D16" s="88"/>
      <c r="E16" s="89"/>
      <c r="F16" s="90"/>
      <c r="G16" s="88"/>
      <c r="H16" s="89"/>
      <c r="I16" s="90"/>
      <c r="J16" s="88"/>
      <c r="K16" s="89"/>
      <c r="L16" s="90"/>
      <c r="M16" s="88"/>
      <c r="N16" s="89"/>
      <c r="O16" s="90"/>
      <c r="P16" s="88"/>
      <c r="Q16" s="89"/>
      <c r="R16" s="90"/>
    </row>
    <row r="17" spans="1:18" ht="36" customHeight="1" x14ac:dyDescent="0.25">
      <c r="A17" s="65">
        <v>7</v>
      </c>
      <c r="B17" s="75" t="s">
        <v>71</v>
      </c>
      <c r="C17" s="60" t="s">
        <v>3</v>
      </c>
      <c r="D17" s="88"/>
      <c r="E17" s="89"/>
      <c r="F17" s="90"/>
      <c r="G17" s="88"/>
      <c r="H17" s="89"/>
      <c r="I17" s="90"/>
      <c r="J17" s="88"/>
      <c r="K17" s="89"/>
      <c r="L17" s="90"/>
      <c r="M17" s="88"/>
      <c r="N17" s="89"/>
      <c r="O17" s="90"/>
      <c r="P17" s="88"/>
      <c r="Q17" s="89"/>
      <c r="R17" s="90"/>
    </row>
    <row r="18" spans="1:18" x14ac:dyDescent="0.25">
      <c r="A18" s="65">
        <v>8</v>
      </c>
      <c r="B18" s="71" t="s">
        <v>72</v>
      </c>
      <c r="C18" s="60" t="s">
        <v>59</v>
      </c>
      <c r="D18" s="88"/>
      <c r="E18" s="89"/>
      <c r="F18" s="90"/>
      <c r="G18" s="88"/>
      <c r="H18" s="89"/>
      <c r="I18" s="90"/>
      <c r="J18" s="88"/>
      <c r="K18" s="89"/>
      <c r="L18" s="90"/>
      <c r="M18" s="88"/>
      <c r="N18" s="89"/>
      <c r="O18" s="90"/>
      <c r="P18" s="88"/>
      <c r="Q18" s="89"/>
      <c r="R18" s="90"/>
    </row>
    <row r="19" spans="1:18" x14ac:dyDescent="0.25">
      <c r="A19" s="63">
        <v>9</v>
      </c>
      <c r="B19" s="70" t="s">
        <v>73</v>
      </c>
      <c r="C19" s="77" t="s">
        <v>59</v>
      </c>
      <c r="D19" s="85">
        <f>D13-D15</f>
        <v>5765.0010000000002</v>
      </c>
      <c r="E19" s="86">
        <f t="shared" ref="E19:F19" si="20">E13-E15</f>
        <v>4838.3940000000002</v>
      </c>
      <c r="F19" s="87">
        <f t="shared" si="20"/>
        <v>10603.395</v>
      </c>
      <c r="G19" s="85">
        <f>G13-G15</f>
        <v>5765.0009999999993</v>
      </c>
      <c r="H19" s="86">
        <f t="shared" ref="H19:I19" si="21">H13-H15</f>
        <v>4838.3940000000002</v>
      </c>
      <c r="I19" s="87">
        <f t="shared" si="21"/>
        <v>10603.395</v>
      </c>
      <c r="J19" s="85">
        <f>J13-J15</f>
        <v>4630.8919999999998</v>
      </c>
      <c r="K19" s="86">
        <f t="shared" ref="K19:L19" si="22">K13-K15</f>
        <v>3836.9190000000003</v>
      </c>
      <c r="L19" s="87">
        <f t="shared" si="22"/>
        <v>8467.8109999999997</v>
      </c>
      <c r="M19" s="85">
        <f>M13-M15</f>
        <v>4429.3</v>
      </c>
      <c r="N19" s="86">
        <f t="shared" ref="N19:O19" si="23">N13-N15</f>
        <v>3331.1</v>
      </c>
      <c r="O19" s="87">
        <f t="shared" si="23"/>
        <v>7760.4</v>
      </c>
      <c r="P19" s="85">
        <f>P13-P15</f>
        <v>4172.2309999999998</v>
      </c>
      <c r="Q19" s="86">
        <f t="shared" ref="Q19:R19" si="24">Q13-Q15</f>
        <v>3377.0419999999999</v>
      </c>
      <c r="R19" s="87">
        <f t="shared" si="24"/>
        <v>7549.2729999999992</v>
      </c>
    </row>
    <row r="20" spans="1:18" ht="31.5" x14ac:dyDescent="0.25">
      <c r="A20" s="64" t="s">
        <v>74</v>
      </c>
      <c r="B20" s="76" t="s">
        <v>75</v>
      </c>
      <c r="C20" s="57" t="s">
        <v>59</v>
      </c>
      <c r="D20" s="91">
        <f>D21</f>
        <v>38.910000000000004</v>
      </c>
      <c r="E20" s="92">
        <f>E21</f>
        <v>41.589999999999996</v>
      </c>
      <c r="F20" s="93">
        <f>SUM(D20:E20)</f>
        <v>80.5</v>
      </c>
      <c r="G20" s="91">
        <f>G21</f>
        <v>38.910000000000004</v>
      </c>
      <c r="H20" s="92">
        <f>H21</f>
        <v>41.589999999999996</v>
      </c>
      <c r="I20" s="93">
        <f>SUM(G20:H20)</f>
        <v>80.5</v>
      </c>
      <c r="J20" s="91">
        <f>J21</f>
        <v>38.936</v>
      </c>
      <c r="K20" s="92">
        <f>K21</f>
        <v>40.750999999999998</v>
      </c>
      <c r="L20" s="93">
        <f>SUM(J20:K20)</f>
        <v>79.686999999999998</v>
      </c>
      <c r="M20" s="91">
        <f>M21</f>
        <v>38.597000000000001</v>
      </c>
      <c r="N20" s="92">
        <f>N21</f>
        <v>41.462000000000003</v>
      </c>
      <c r="O20" s="93">
        <f>SUM(M20:N20)</f>
        <v>80.058999999999997</v>
      </c>
      <c r="P20" s="91">
        <v>38.690999999999995</v>
      </c>
      <c r="Q20" s="92">
        <v>41.447000000000003</v>
      </c>
      <c r="R20" s="93">
        <f>SUM(P20:Q20)</f>
        <v>80.138000000000005</v>
      </c>
    </row>
    <row r="21" spans="1:18" x14ac:dyDescent="0.25">
      <c r="A21" s="64"/>
      <c r="B21" s="72" t="s">
        <v>76</v>
      </c>
      <c r="C21" s="57" t="s">
        <v>59</v>
      </c>
      <c r="D21" s="91">
        <v>38.910000000000004</v>
      </c>
      <c r="E21" s="92">
        <v>41.589999999999996</v>
      </c>
      <c r="F21" s="93">
        <f>SUM(D21:E21)</f>
        <v>80.5</v>
      </c>
      <c r="G21" s="91">
        <v>38.910000000000004</v>
      </c>
      <c r="H21" s="92">
        <v>41.589999999999996</v>
      </c>
      <c r="I21" s="93">
        <f>SUM(G21:H21)</f>
        <v>80.5</v>
      </c>
      <c r="J21" s="91">
        <v>38.936</v>
      </c>
      <c r="K21" s="92">
        <v>40.750999999999998</v>
      </c>
      <c r="L21" s="93">
        <f>SUM(J21:K21)</f>
        <v>79.686999999999998</v>
      </c>
      <c r="M21" s="91">
        <v>38.597000000000001</v>
      </c>
      <c r="N21" s="92">
        <v>41.462000000000003</v>
      </c>
      <c r="O21" s="93">
        <f>SUM(M21:N21)</f>
        <v>80.058999999999997</v>
      </c>
      <c r="P21" s="91">
        <v>38.690999999999995</v>
      </c>
      <c r="Q21" s="92">
        <v>41.447000000000003</v>
      </c>
      <c r="R21" s="93">
        <f>SUM(P21:Q21)</f>
        <v>80.138000000000005</v>
      </c>
    </row>
    <row r="22" spans="1:18" x14ac:dyDescent="0.25">
      <c r="A22" s="63" t="s">
        <v>77</v>
      </c>
      <c r="B22" s="70" t="s">
        <v>78</v>
      </c>
      <c r="C22" s="77" t="s">
        <v>59</v>
      </c>
      <c r="D22" s="85">
        <f>D19-D20</f>
        <v>5726.0910000000003</v>
      </c>
      <c r="E22" s="86">
        <f t="shared" ref="E22:F22" si="25">E19-E20</f>
        <v>4796.8040000000001</v>
      </c>
      <c r="F22" s="87">
        <f t="shared" si="25"/>
        <v>10522.895</v>
      </c>
      <c r="G22" s="85">
        <f>G19-G20</f>
        <v>5726.0909999999994</v>
      </c>
      <c r="H22" s="86">
        <f t="shared" ref="H22:I22" si="26">H19-H20</f>
        <v>4796.8040000000001</v>
      </c>
      <c r="I22" s="87">
        <f t="shared" si="26"/>
        <v>10522.895</v>
      </c>
      <c r="J22" s="85">
        <f>J19-J20</f>
        <v>4591.9560000000001</v>
      </c>
      <c r="K22" s="86">
        <f t="shared" ref="K22:L22" si="27">K19-K20</f>
        <v>3796.1680000000001</v>
      </c>
      <c r="L22" s="87">
        <f t="shared" si="27"/>
        <v>8388.1239999999998</v>
      </c>
      <c r="M22" s="85">
        <f>M19-M20</f>
        <v>4390.7030000000004</v>
      </c>
      <c r="N22" s="86">
        <f t="shared" ref="N22:O22" si="28">N19-N20</f>
        <v>3289.6379999999999</v>
      </c>
      <c r="O22" s="87">
        <f t="shared" si="28"/>
        <v>7680.3409999999994</v>
      </c>
      <c r="P22" s="140">
        <f>P19-P20</f>
        <v>4133.54</v>
      </c>
      <c r="Q22" s="141">
        <f t="shared" ref="Q22:R22" si="29">Q19-Q20</f>
        <v>3335.5949999999998</v>
      </c>
      <c r="R22" s="142">
        <f t="shared" si="29"/>
        <v>7469.1349999999993</v>
      </c>
    </row>
    <row r="23" spans="1:18" x14ac:dyDescent="0.25">
      <c r="A23" s="64" t="s">
        <v>79</v>
      </c>
      <c r="B23" s="73" t="s">
        <v>55</v>
      </c>
      <c r="C23" s="60" t="s">
        <v>59</v>
      </c>
      <c r="D23" s="91">
        <f>SUM(D24,D27)</f>
        <v>4868.2209999999995</v>
      </c>
      <c r="E23" s="92">
        <f>SUM(E24,E27)</f>
        <v>4074.1350000000002</v>
      </c>
      <c r="F23" s="93">
        <f t="shared" ref="F23:F24" si="30">SUM(D23:E23)</f>
        <v>8942.3559999999998</v>
      </c>
      <c r="G23" s="91">
        <f>SUM(G24,G27)</f>
        <v>4868.2209999999995</v>
      </c>
      <c r="H23" s="92">
        <f>SUM(H24,H27)</f>
        <v>4074.1350000000002</v>
      </c>
      <c r="I23" s="93">
        <f t="shared" ref="I23:I24" si="31">SUM(G23:H23)</f>
        <v>8942.3559999999998</v>
      </c>
      <c r="J23" s="91">
        <f>SUM(J24,J27)</f>
        <v>3943.049</v>
      </c>
      <c r="K23" s="92">
        <f>SUM(K24,K27)</f>
        <v>3268.9380000000001</v>
      </c>
      <c r="L23" s="93">
        <f t="shared" ref="L23:L24" si="32">SUM(J23:K23)</f>
        <v>7211.9870000000001</v>
      </c>
      <c r="M23" s="91">
        <f>SUM(M24,M27)</f>
        <v>3816.7829999999999</v>
      </c>
      <c r="N23" s="92">
        <f>SUM(N24,N27)</f>
        <v>2870.7110000000002</v>
      </c>
      <c r="O23" s="93">
        <f t="shared" ref="O23:O24" si="33">SUM(M23:N23)</f>
        <v>6687.4940000000006</v>
      </c>
      <c r="P23" s="91">
        <f>SUM(P24,P27)</f>
        <v>3533.7880000000005</v>
      </c>
      <c r="Q23" s="92">
        <f>SUM(Q24,Q27)</f>
        <v>2899.5940000000001</v>
      </c>
      <c r="R23" s="93">
        <f t="shared" ref="R23:R24" si="34">SUM(P23:Q23)</f>
        <v>6433.3820000000005</v>
      </c>
    </row>
    <row r="24" spans="1:18" x14ac:dyDescent="0.25">
      <c r="A24" s="64"/>
      <c r="B24" s="72" t="s">
        <v>80</v>
      </c>
      <c r="C24" s="57" t="s">
        <v>59</v>
      </c>
      <c r="D24" s="91">
        <f>SUM(D25:D26)</f>
        <v>0</v>
      </c>
      <c r="E24" s="92">
        <f>SUM(E25:E26)</f>
        <v>0</v>
      </c>
      <c r="F24" s="93">
        <f t="shared" si="30"/>
        <v>0</v>
      </c>
      <c r="G24" s="91">
        <f>SUM(G25:G26)</f>
        <v>0</v>
      </c>
      <c r="H24" s="92">
        <f>SUM(H25:H26)</f>
        <v>0</v>
      </c>
      <c r="I24" s="93">
        <f t="shared" si="31"/>
        <v>0</v>
      </c>
      <c r="J24" s="91">
        <f>SUM(J25:J26)</f>
        <v>0</v>
      </c>
      <c r="K24" s="92">
        <f>SUM(K25:K26)</f>
        <v>0</v>
      </c>
      <c r="L24" s="93">
        <f t="shared" si="32"/>
        <v>0</v>
      </c>
      <c r="M24" s="91">
        <f>SUM(M25:M26)</f>
        <v>0</v>
      </c>
      <c r="N24" s="92">
        <f>SUM(N25:N26)</f>
        <v>0</v>
      </c>
      <c r="O24" s="93">
        <f t="shared" si="33"/>
        <v>0</v>
      </c>
      <c r="P24" s="91">
        <f>SUM(P25:P26)</f>
        <v>0</v>
      </c>
      <c r="Q24" s="92">
        <f>SUM(Q25:Q26)</f>
        <v>0</v>
      </c>
      <c r="R24" s="93">
        <f t="shared" si="34"/>
        <v>0</v>
      </c>
    </row>
    <row r="25" spans="1:18" x14ac:dyDescent="0.25">
      <c r="A25" s="64"/>
      <c r="B25" s="73" t="s">
        <v>81</v>
      </c>
      <c r="C25" s="60" t="s">
        <v>59</v>
      </c>
      <c r="D25" s="91"/>
      <c r="E25" s="92"/>
      <c r="F25" s="93"/>
      <c r="G25" s="91"/>
      <c r="H25" s="92"/>
      <c r="I25" s="93"/>
      <c r="J25" s="91"/>
      <c r="K25" s="92"/>
      <c r="L25" s="93"/>
      <c r="M25" s="91"/>
      <c r="N25" s="92"/>
      <c r="O25" s="93"/>
      <c r="P25" s="91"/>
      <c r="Q25" s="92"/>
      <c r="R25" s="93"/>
    </row>
    <row r="26" spans="1:18" x14ac:dyDescent="0.25">
      <c r="A26" s="64"/>
      <c r="B26" s="73" t="s">
        <v>82</v>
      </c>
      <c r="C26" s="60" t="s">
        <v>59</v>
      </c>
      <c r="D26" s="91"/>
      <c r="E26" s="92"/>
      <c r="F26" s="93"/>
      <c r="G26" s="91"/>
      <c r="H26" s="92"/>
      <c r="I26" s="93"/>
      <c r="J26" s="91"/>
      <c r="K26" s="92"/>
      <c r="L26" s="93"/>
      <c r="M26" s="91"/>
      <c r="N26" s="92"/>
      <c r="O26" s="93"/>
      <c r="P26" s="91"/>
      <c r="Q26" s="92"/>
      <c r="R26" s="93"/>
    </row>
    <row r="27" spans="1:18" x14ac:dyDescent="0.25">
      <c r="A27" s="64"/>
      <c r="B27" s="73" t="s">
        <v>83</v>
      </c>
      <c r="C27" s="60" t="s">
        <v>59</v>
      </c>
      <c r="D27" s="91">
        <f>SUM(D28:D29)</f>
        <v>4868.2209999999995</v>
      </c>
      <c r="E27" s="92">
        <f>SUM(E28:E29)</f>
        <v>4074.1350000000002</v>
      </c>
      <c r="F27" s="93">
        <f t="shared" ref="F27:F29" si="35">SUM(D27:E27)</f>
        <v>8942.3559999999998</v>
      </c>
      <c r="G27" s="91">
        <f>SUM(G28:G29)</f>
        <v>4868.2209999999995</v>
      </c>
      <c r="H27" s="92">
        <f>SUM(H28:H29)</f>
        <v>4074.1350000000002</v>
      </c>
      <c r="I27" s="93">
        <f t="shared" ref="I27:I35" si="36">SUM(G27:H27)</f>
        <v>8942.3559999999998</v>
      </c>
      <c r="J27" s="91">
        <f>SUM(J28:J29)</f>
        <v>3943.049</v>
      </c>
      <c r="K27" s="92">
        <f>SUM(K28:K29)</f>
        <v>3268.9380000000001</v>
      </c>
      <c r="L27" s="93">
        <f t="shared" ref="L27:L35" si="37">SUM(J27:K27)</f>
        <v>7211.9870000000001</v>
      </c>
      <c r="M27" s="91">
        <f>SUM(M28:M29)</f>
        <v>3816.7829999999999</v>
      </c>
      <c r="N27" s="92">
        <f>SUM(N28:N29)</f>
        <v>2870.7110000000002</v>
      </c>
      <c r="O27" s="93">
        <f t="shared" ref="O27:O35" si="38">SUM(M27:N27)</f>
        <v>6687.4940000000006</v>
      </c>
      <c r="P27" s="91">
        <f>SUM(P28:P29)</f>
        <v>3533.7880000000005</v>
      </c>
      <c r="Q27" s="92">
        <f>SUM(Q28:Q29)</f>
        <v>2899.5940000000001</v>
      </c>
      <c r="R27" s="93">
        <f t="shared" ref="R27:R33" si="39">SUM(P27:Q27)</f>
        <v>6433.3820000000005</v>
      </c>
    </row>
    <row r="28" spans="1:18" x14ac:dyDescent="0.25">
      <c r="A28" s="64"/>
      <c r="B28" s="73" t="s">
        <v>81</v>
      </c>
      <c r="C28" s="60" t="s">
        <v>59</v>
      </c>
      <c r="D28" s="91">
        <v>2566.5279999999998</v>
      </c>
      <c r="E28" s="92">
        <v>2320.2919999999999</v>
      </c>
      <c r="F28" s="93">
        <f t="shared" si="35"/>
        <v>4886.82</v>
      </c>
      <c r="G28" s="91">
        <v>2566.5279999999998</v>
      </c>
      <c r="H28" s="92">
        <v>2320.2919999999999</v>
      </c>
      <c r="I28" s="93">
        <f t="shared" si="36"/>
        <v>4886.82</v>
      </c>
      <c r="J28" s="91">
        <v>2230.7049999999999</v>
      </c>
      <c r="K28" s="92">
        <v>1926.6659999999999</v>
      </c>
      <c r="L28" s="93">
        <f t="shared" si="37"/>
        <v>4157.3710000000001</v>
      </c>
      <c r="M28" s="91">
        <v>2175.06</v>
      </c>
      <c r="N28" s="92">
        <v>1834.2329999999999</v>
      </c>
      <c r="O28" s="93">
        <f t="shared" si="38"/>
        <v>4009.2929999999997</v>
      </c>
      <c r="P28" s="144">
        <f>3533.788-P29</f>
        <v>2195.9880000000003</v>
      </c>
      <c r="Q28" s="145">
        <f>2899.594-Q29</f>
        <v>1697.9940000000001</v>
      </c>
      <c r="R28" s="93">
        <f t="shared" si="39"/>
        <v>3893.9820000000004</v>
      </c>
    </row>
    <row r="29" spans="1:18" x14ac:dyDescent="0.25">
      <c r="A29" s="64"/>
      <c r="B29" s="73" t="s">
        <v>82</v>
      </c>
      <c r="C29" s="60" t="s">
        <v>59</v>
      </c>
      <c r="D29" s="91">
        <v>2301.6929999999998</v>
      </c>
      <c r="E29" s="92">
        <v>1753.8430000000001</v>
      </c>
      <c r="F29" s="93">
        <f t="shared" si="35"/>
        <v>4055.5360000000001</v>
      </c>
      <c r="G29" s="91">
        <v>2301.6929999999998</v>
      </c>
      <c r="H29" s="92">
        <v>1753.8430000000001</v>
      </c>
      <c r="I29" s="93">
        <f t="shared" si="36"/>
        <v>4055.5360000000001</v>
      </c>
      <c r="J29" s="91">
        <v>1712.3440000000001</v>
      </c>
      <c r="K29" s="92">
        <v>1342.2719999999999</v>
      </c>
      <c r="L29" s="93">
        <f t="shared" si="37"/>
        <v>3054.616</v>
      </c>
      <c r="M29" s="91">
        <v>1641.723</v>
      </c>
      <c r="N29" s="92">
        <v>1036.4780000000001</v>
      </c>
      <c r="O29" s="93">
        <f t="shared" si="38"/>
        <v>2678.201</v>
      </c>
      <c r="P29" s="144">
        <v>1337.8</v>
      </c>
      <c r="Q29" s="145">
        <v>1201.5999999999999</v>
      </c>
      <c r="R29" s="93">
        <f t="shared" si="39"/>
        <v>2539.3999999999996</v>
      </c>
    </row>
    <row r="30" spans="1:18" x14ac:dyDescent="0.25">
      <c r="A30" s="64" t="s">
        <v>84</v>
      </c>
      <c r="B30" s="72" t="s">
        <v>85</v>
      </c>
      <c r="C30" s="57" t="s">
        <v>59</v>
      </c>
      <c r="D30" s="91">
        <f>SUM(D31:D32)</f>
        <v>786.36699999999996</v>
      </c>
      <c r="E30" s="92">
        <f>SUM(E31:E32)</f>
        <v>559.13700000000006</v>
      </c>
      <c r="F30" s="93">
        <f t="shared" ref="F30:F32" si="40">SUM(D30:E30)</f>
        <v>1345.5039999999999</v>
      </c>
      <c r="G30" s="91">
        <f>SUM(G31:G32)</f>
        <v>786.36699999999996</v>
      </c>
      <c r="H30" s="92">
        <f>SUM(H31:H32)</f>
        <v>559.13700000000006</v>
      </c>
      <c r="I30" s="93">
        <f t="shared" si="36"/>
        <v>1345.5039999999999</v>
      </c>
      <c r="J30" s="91">
        <f>SUM(J31:J32)</f>
        <v>587.58799999999997</v>
      </c>
      <c r="K30" s="92">
        <f>SUM(K31:K32)</f>
        <v>415.57800000000003</v>
      </c>
      <c r="L30" s="93">
        <f t="shared" si="37"/>
        <v>1003.1659999999999</v>
      </c>
      <c r="M30" s="91">
        <f>SUM(M31:M32)</f>
        <v>529.22900000000004</v>
      </c>
      <c r="N30" s="92">
        <f>SUM(N31:N32)</f>
        <v>387.50500000000005</v>
      </c>
      <c r="O30" s="93">
        <f t="shared" si="38"/>
        <v>916.73400000000015</v>
      </c>
      <c r="P30" s="144">
        <f>SUM(P31:P32)</f>
        <v>557.173</v>
      </c>
      <c r="Q30" s="145">
        <f>SUM(Q31:Q32)</f>
        <v>404.73099999999999</v>
      </c>
      <c r="R30" s="93">
        <f t="shared" si="39"/>
        <v>961.904</v>
      </c>
    </row>
    <row r="31" spans="1:18" x14ac:dyDescent="0.25">
      <c r="A31" s="64"/>
      <c r="B31" s="72" t="s">
        <v>81</v>
      </c>
      <c r="C31" s="57" t="s">
        <v>59</v>
      </c>
      <c r="D31" s="91">
        <v>781.928</v>
      </c>
      <c r="E31" s="92">
        <v>554.44200000000001</v>
      </c>
      <c r="F31" s="93">
        <f t="shared" si="40"/>
        <v>1336.37</v>
      </c>
      <c r="G31" s="91">
        <v>781.928</v>
      </c>
      <c r="H31" s="92">
        <v>554.44200000000001</v>
      </c>
      <c r="I31" s="93">
        <f t="shared" si="36"/>
        <v>1336.37</v>
      </c>
      <c r="J31" s="91">
        <v>579.16300000000001</v>
      </c>
      <c r="K31" s="92">
        <v>406.98800000000006</v>
      </c>
      <c r="L31" s="93">
        <f t="shared" si="37"/>
        <v>986.15100000000007</v>
      </c>
      <c r="M31" s="91">
        <v>519.154</v>
      </c>
      <c r="N31" s="92">
        <v>377.37800000000004</v>
      </c>
      <c r="O31" s="93">
        <f t="shared" si="38"/>
        <v>896.53200000000004</v>
      </c>
      <c r="P31" s="144">
        <f>557.173-P32</f>
        <v>517.173</v>
      </c>
      <c r="Q31" s="145">
        <f>404.731-Q32</f>
        <v>394.53100000000001</v>
      </c>
      <c r="R31" s="93">
        <v>911.70399999999995</v>
      </c>
    </row>
    <row r="32" spans="1:18" x14ac:dyDescent="0.25">
      <c r="A32" s="64"/>
      <c r="B32" s="72" t="s">
        <v>86</v>
      </c>
      <c r="C32" s="57" t="s">
        <v>59</v>
      </c>
      <c r="D32" s="91">
        <v>4.4390000000000001</v>
      </c>
      <c r="E32" s="92">
        <v>4.6950000000000003</v>
      </c>
      <c r="F32" s="93">
        <f t="shared" si="40"/>
        <v>9.1340000000000003</v>
      </c>
      <c r="G32" s="91">
        <v>4.4389999999999645</v>
      </c>
      <c r="H32" s="92">
        <v>4.69500000000005</v>
      </c>
      <c r="I32" s="93">
        <f t="shared" si="36"/>
        <v>9.1340000000000146</v>
      </c>
      <c r="J32" s="91">
        <v>8.4250000000000007</v>
      </c>
      <c r="K32" s="92">
        <v>8.59</v>
      </c>
      <c r="L32" s="93">
        <f t="shared" si="37"/>
        <v>17.015000000000001</v>
      </c>
      <c r="M32" s="91">
        <v>10.074999999999999</v>
      </c>
      <c r="N32" s="92">
        <v>10.127000000000002</v>
      </c>
      <c r="O32" s="93">
        <f t="shared" si="38"/>
        <v>20.202000000000002</v>
      </c>
      <c r="P32" s="144">
        <v>40</v>
      </c>
      <c r="Q32" s="145">
        <v>10.199999999999999</v>
      </c>
      <c r="R32" s="93">
        <v>50.2</v>
      </c>
    </row>
    <row r="33" spans="1:18" x14ac:dyDescent="0.25">
      <c r="A33" s="64" t="s">
        <v>87</v>
      </c>
      <c r="B33" s="72" t="s">
        <v>0</v>
      </c>
      <c r="C33" s="57" t="s">
        <v>59</v>
      </c>
      <c r="D33" s="91">
        <f>SUM(D34:D35)</f>
        <v>71.503</v>
      </c>
      <c r="E33" s="92">
        <f>SUM(E34:E35)</f>
        <v>163.53199999999998</v>
      </c>
      <c r="F33" s="93">
        <f t="shared" ref="F33:F35" si="41">SUM(D33:E33)</f>
        <v>235.03499999999997</v>
      </c>
      <c r="G33" s="91">
        <f>SUM(G34:G35)</f>
        <v>71.502999999999957</v>
      </c>
      <c r="H33" s="92">
        <f>SUM(H34:H35)</f>
        <v>163.53199999999993</v>
      </c>
      <c r="I33" s="93">
        <f t="shared" si="36"/>
        <v>235.03499999999988</v>
      </c>
      <c r="J33" s="91">
        <f>SUM(J34:J35)</f>
        <v>61.319000000000003</v>
      </c>
      <c r="K33" s="92">
        <f>SUM(K34:K35)</f>
        <v>111.652</v>
      </c>
      <c r="L33" s="93">
        <f t="shared" si="37"/>
        <v>172.971</v>
      </c>
      <c r="M33" s="91">
        <f>SUM(M34:M35)</f>
        <v>44.644999999999996</v>
      </c>
      <c r="N33" s="92">
        <f>SUM(N34:N35)</f>
        <v>31.417999999999999</v>
      </c>
      <c r="O33" s="93">
        <f t="shared" si="38"/>
        <v>76.062999999999988</v>
      </c>
      <c r="P33" s="144">
        <f>SUM(P34:P35)</f>
        <v>42.579000000000001</v>
      </c>
      <c r="Q33" s="145">
        <f>SUM(Q34:Q35)</f>
        <v>31.27</v>
      </c>
      <c r="R33" s="93">
        <f t="shared" si="39"/>
        <v>73.849000000000004</v>
      </c>
    </row>
    <row r="34" spans="1:18" x14ac:dyDescent="0.25">
      <c r="A34" s="64"/>
      <c r="B34" s="72" t="s">
        <v>81</v>
      </c>
      <c r="C34" s="57" t="s">
        <v>59</v>
      </c>
      <c r="D34" s="91">
        <v>63.648000000000003</v>
      </c>
      <c r="E34" s="92">
        <v>126.101</v>
      </c>
      <c r="F34" s="93">
        <f t="shared" si="41"/>
        <v>189.749</v>
      </c>
      <c r="G34" s="91">
        <v>63.648000000000003</v>
      </c>
      <c r="H34" s="92">
        <v>126.101</v>
      </c>
      <c r="I34" s="93">
        <f t="shared" si="36"/>
        <v>189.749</v>
      </c>
      <c r="J34" s="91">
        <v>44.166000000000004</v>
      </c>
      <c r="K34" s="92">
        <v>76.393000000000001</v>
      </c>
      <c r="L34" s="93">
        <f t="shared" si="37"/>
        <v>120.559</v>
      </c>
      <c r="M34" s="91">
        <v>27.252999999999997</v>
      </c>
      <c r="N34" s="92">
        <v>18.039000000000001</v>
      </c>
      <c r="O34" s="93">
        <f t="shared" si="38"/>
        <v>45.292000000000002</v>
      </c>
      <c r="P34" s="144">
        <f>42.579-P35</f>
        <v>31.379000000000001</v>
      </c>
      <c r="Q34" s="145">
        <f>31.27-Q35</f>
        <v>20.27</v>
      </c>
      <c r="R34" s="93">
        <v>51.649000000000001</v>
      </c>
    </row>
    <row r="35" spans="1:18" x14ac:dyDescent="0.25">
      <c r="A35" s="64"/>
      <c r="B35" s="72" t="s">
        <v>88</v>
      </c>
      <c r="C35" s="57" t="s">
        <v>59</v>
      </c>
      <c r="D35" s="91">
        <v>7.8550000000000004</v>
      </c>
      <c r="E35" s="92">
        <v>37.430999999999997</v>
      </c>
      <c r="F35" s="93">
        <f t="shared" si="41"/>
        <v>45.286000000000001</v>
      </c>
      <c r="G35" s="91">
        <v>7.8549999999999542</v>
      </c>
      <c r="H35" s="92">
        <v>37.430999999999926</v>
      </c>
      <c r="I35" s="93">
        <f t="shared" si="36"/>
        <v>45.285999999999881</v>
      </c>
      <c r="J35" s="91">
        <v>17.153000000000002</v>
      </c>
      <c r="K35" s="92">
        <v>35.259</v>
      </c>
      <c r="L35" s="93">
        <f t="shared" si="37"/>
        <v>52.412000000000006</v>
      </c>
      <c r="M35" s="91">
        <v>17.391999999999999</v>
      </c>
      <c r="N35" s="92">
        <v>13.379</v>
      </c>
      <c r="O35" s="93">
        <f t="shared" si="38"/>
        <v>30.771000000000001</v>
      </c>
      <c r="P35" s="144">
        <v>11.2</v>
      </c>
      <c r="Q35" s="145">
        <f>R35-P35</f>
        <v>11</v>
      </c>
      <c r="R35" s="93">
        <v>22.2</v>
      </c>
    </row>
    <row r="36" spans="1:18" ht="31.5" x14ac:dyDescent="0.25">
      <c r="A36" s="65" t="s">
        <v>89</v>
      </c>
      <c r="B36" s="75" t="s">
        <v>90</v>
      </c>
      <c r="C36" s="60" t="s">
        <v>59</v>
      </c>
      <c r="D36" s="88"/>
      <c r="E36" s="89"/>
      <c r="F36" s="90"/>
      <c r="G36" s="88"/>
      <c r="H36" s="89"/>
      <c r="I36" s="90"/>
      <c r="J36" s="88"/>
      <c r="K36" s="89"/>
      <c r="L36" s="90"/>
      <c r="M36" s="88"/>
      <c r="N36" s="89"/>
      <c r="O36" s="90"/>
      <c r="P36" s="88"/>
      <c r="Q36" s="89"/>
      <c r="R36" s="90"/>
    </row>
    <row r="37" spans="1:18" x14ac:dyDescent="0.25">
      <c r="A37" s="66"/>
      <c r="B37" s="74" t="s">
        <v>63</v>
      </c>
      <c r="C37" s="78" t="s">
        <v>59</v>
      </c>
      <c r="D37" s="94"/>
      <c r="E37" s="95"/>
      <c r="F37" s="96"/>
      <c r="G37" s="94"/>
      <c r="H37" s="95"/>
      <c r="I37" s="96"/>
      <c r="J37" s="94"/>
      <c r="K37" s="95"/>
      <c r="L37" s="96"/>
      <c r="M37" s="94"/>
      <c r="N37" s="95"/>
      <c r="O37" s="96"/>
      <c r="P37" s="94"/>
      <c r="Q37" s="95"/>
      <c r="R37" s="96"/>
    </row>
    <row r="38" spans="1:18" x14ac:dyDescent="0.25">
      <c r="A38" s="158" t="s">
        <v>91</v>
      </c>
      <c r="B38" s="158"/>
      <c r="C38" s="158"/>
      <c r="D38" s="158"/>
      <c r="E38" s="158"/>
    </row>
    <row r="39" spans="1:18" x14ac:dyDescent="0.25">
      <c r="P39" s="143"/>
      <c r="Q39" s="143"/>
    </row>
  </sheetData>
  <mergeCells count="11">
    <mergeCell ref="P4:R4"/>
    <mergeCell ref="M4:O4"/>
    <mergeCell ref="D2:R2"/>
    <mergeCell ref="D3:R3"/>
    <mergeCell ref="A38:E38"/>
    <mergeCell ref="D4:F4"/>
    <mergeCell ref="J4:L4"/>
    <mergeCell ref="A2:A5"/>
    <mergeCell ref="B2:B5"/>
    <mergeCell ref="C2:C5"/>
    <mergeCell ref="G4:I4"/>
  </mergeCells>
  <printOptions horizontalCentered="1"/>
  <pageMargins left="0.39370078740157483" right="0.39370078740157483" top="1.1811023622047245" bottom="0.74803149606299213" header="0.31496062992125984" footer="0.31496062992125984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H29"/>
  <sheetViews>
    <sheetView zoomScale="80" zoomScaleNormal="80" workbookViewId="0">
      <selection activeCell="H27" sqref="H27"/>
    </sheetView>
  </sheetViews>
  <sheetFormatPr defaultRowHeight="15.75" x14ac:dyDescent="0.25"/>
  <cols>
    <col min="1" max="1" width="6.28515625" style="1" customWidth="1"/>
    <col min="2" max="2" width="45.85546875" style="1" customWidth="1"/>
    <col min="3" max="3" width="11.7109375" style="1" customWidth="1"/>
    <col min="4" max="8" width="14.5703125" style="1" customWidth="1"/>
    <col min="9" max="16384" width="9.140625" style="1"/>
  </cols>
  <sheetData>
    <row r="1" spans="1:8" ht="50.25" customHeight="1" x14ac:dyDescent="0.25">
      <c r="A1" s="173" t="s">
        <v>98</v>
      </c>
      <c r="B1" s="173"/>
      <c r="C1" s="173"/>
      <c r="D1" s="173"/>
      <c r="E1" s="173"/>
      <c r="F1" s="173"/>
      <c r="G1" s="173"/>
      <c r="H1" s="173"/>
    </row>
    <row r="2" spans="1:8" ht="19.899999999999999" customHeight="1" x14ac:dyDescent="0.25">
      <c r="A2" s="174" t="s">
        <v>99</v>
      </c>
      <c r="B2" s="174"/>
      <c r="C2" s="174"/>
      <c r="D2" s="174"/>
      <c r="E2" s="174"/>
      <c r="F2" s="174"/>
      <c r="G2" s="174"/>
      <c r="H2" s="174"/>
    </row>
    <row r="3" spans="1:8" ht="66.75" customHeight="1" x14ac:dyDescent="0.25">
      <c r="A3" s="52" t="s">
        <v>54</v>
      </c>
      <c r="B3" s="163" t="s">
        <v>5</v>
      </c>
      <c r="C3" s="163"/>
      <c r="D3" s="163"/>
      <c r="E3" s="52" t="s">
        <v>1</v>
      </c>
      <c r="F3" s="164" t="s">
        <v>6</v>
      </c>
      <c r="G3" s="165"/>
      <c r="H3" s="166"/>
    </row>
    <row r="4" spans="1:8" x14ac:dyDescent="0.25">
      <c r="A4" s="52">
        <v>1</v>
      </c>
      <c r="B4" s="163">
        <v>2</v>
      </c>
      <c r="C4" s="163"/>
      <c r="D4" s="163"/>
      <c r="E4" s="52">
        <v>3</v>
      </c>
      <c r="F4" s="164">
        <v>4</v>
      </c>
      <c r="G4" s="165"/>
      <c r="H4" s="166"/>
    </row>
    <row r="5" spans="1:8" ht="18" customHeight="1" x14ac:dyDescent="0.25">
      <c r="A5" s="52" t="s">
        <v>4</v>
      </c>
      <c r="B5" s="163"/>
      <c r="C5" s="163"/>
      <c r="D5" s="163"/>
      <c r="E5" s="52"/>
      <c r="F5" s="164"/>
      <c r="G5" s="165"/>
      <c r="H5" s="166"/>
    </row>
    <row r="6" spans="1:8" ht="20.25" customHeight="1" x14ac:dyDescent="0.25">
      <c r="A6" s="167" t="s">
        <v>7</v>
      </c>
      <c r="B6" s="168"/>
      <c r="C6" s="168"/>
      <c r="D6" s="169"/>
      <c r="E6" s="52"/>
      <c r="F6" s="164"/>
      <c r="G6" s="165"/>
      <c r="H6" s="166"/>
    </row>
    <row r="7" spans="1:8" ht="15.6" customHeight="1" x14ac:dyDescent="0.25">
      <c r="A7" s="170"/>
      <c r="B7" s="170"/>
      <c r="C7" s="170"/>
      <c r="D7" s="170"/>
      <c r="E7" s="170"/>
      <c r="F7" s="170"/>
      <c r="G7" s="170"/>
      <c r="H7" s="170"/>
    </row>
    <row r="8" spans="1:8" ht="19.5" customHeight="1" x14ac:dyDescent="0.25">
      <c r="A8" s="6"/>
      <c r="B8" s="6"/>
      <c r="C8" s="6"/>
      <c r="D8" s="6"/>
      <c r="E8" s="13"/>
      <c r="F8" s="13"/>
    </row>
    <row r="9" spans="1:8" ht="15.75" customHeight="1" x14ac:dyDescent="0.25">
      <c r="A9" s="172" t="s">
        <v>105</v>
      </c>
      <c r="B9" s="172"/>
      <c r="C9" s="172"/>
      <c r="D9" s="172"/>
      <c r="E9" s="172"/>
      <c r="F9" s="172"/>
      <c r="G9" s="172"/>
      <c r="H9" s="172"/>
    </row>
    <row r="10" spans="1:8" ht="64.5" customHeight="1" x14ac:dyDescent="0.25">
      <c r="A10" s="52" t="s">
        <v>54</v>
      </c>
      <c r="B10" s="163" t="s">
        <v>5</v>
      </c>
      <c r="C10" s="163"/>
      <c r="D10" s="163"/>
      <c r="E10" s="52" t="s">
        <v>1</v>
      </c>
      <c r="F10" s="164" t="s">
        <v>6</v>
      </c>
      <c r="G10" s="165"/>
      <c r="H10" s="166"/>
    </row>
    <row r="11" spans="1:8" x14ac:dyDescent="0.25">
      <c r="A11" s="52">
        <v>1</v>
      </c>
      <c r="B11" s="163">
        <v>2</v>
      </c>
      <c r="C11" s="163"/>
      <c r="D11" s="163"/>
      <c r="E11" s="52">
        <v>3</v>
      </c>
      <c r="F11" s="164">
        <v>4</v>
      </c>
      <c r="G11" s="165"/>
      <c r="H11" s="166"/>
    </row>
    <row r="12" spans="1:8" x14ac:dyDescent="0.25">
      <c r="A12" s="52" t="s">
        <v>4</v>
      </c>
      <c r="B12" s="163"/>
      <c r="C12" s="163"/>
      <c r="D12" s="163"/>
      <c r="E12" s="52"/>
      <c r="F12" s="164"/>
      <c r="G12" s="165"/>
      <c r="H12" s="166"/>
    </row>
    <row r="13" spans="1:8" ht="15.75" customHeight="1" x14ac:dyDescent="0.25">
      <c r="A13" s="167" t="s">
        <v>7</v>
      </c>
      <c r="B13" s="168"/>
      <c r="C13" s="168"/>
      <c r="D13" s="169"/>
      <c r="E13" s="52"/>
      <c r="F13" s="164"/>
      <c r="G13" s="165"/>
      <c r="H13" s="166"/>
    </row>
    <row r="14" spans="1:8" ht="16.149999999999999" customHeight="1" x14ac:dyDescent="0.25">
      <c r="A14" s="170" t="s">
        <v>106</v>
      </c>
      <c r="B14" s="170"/>
      <c r="C14" s="170"/>
      <c r="D14" s="170"/>
      <c r="E14" s="170"/>
      <c r="F14" s="170"/>
      <c r="G14" s="170"/>
      <c r="H14" s="170"/>
    </row>
    <row r="15" spans="1:8" x14ac:dyDescent="0.25">
      <c r="A15" s="6"/>
      <c r="B15" s="6"/>
      <c r="C15" s="6"/>
      <c r="D15" s="6"/>
      <c r="E15" s="13"/>
      <c r="F15" s="13"/>
    </row>
    <row r="16" spans="1:8" ht="35.25" customHeight="1" x14ac:dyDescent="0.25">
      <c r="A16" s="171" t="s">
        <v>107</v>
      </c>
      <c r="B16" s="171"/>
      <c r="C16" s="171"/>
      <c r="D16" s="171"/>
      <c r="E16" s="171"/>
      <c r="F16" s="171"/>
      <c r="G16" s="171"/>
      <c r="H16" s="171"/>
    </row>
    <row r="17" spans="1:8" ht="69" customHeight="1" x14ac:dyDescent="0.25">
      <c r="A17" s="52" t="s">
        <v>54</v>
      </c>
      <c r="B17" s="163" t="s">
        <v>5</v>
      </c>
      <c r="C17" s="163"/>
      <c r="D17" s="163"/>
      <c r="E17" s="52" t="s">
        <v>1</v>
      </c>
      <c r="F17" s="164" t="s">
        <v>6</v>
      </c>
      <c r="G17" s="165"/>
      <c r="H17" s="166"/>
    </row>
    <row r="18" spans="1:8" x14ac:dyDescent="0.25">
      <c r="A18" s="52">
        <v>1</v>
      </c>
      <c r="B18" s="163">
        <v>2</v>
      </c>
      <c r="C18" s="163"/>
      <c r="D18" s="163"/>
      <c r="E18" s="52">
        <v>3</v>
      </c>
      <c r="F18" s="164">
        <v>4</v>
      </c>
      <c r="G18" s="165"/>
      <c r="H18" s="166"/>
    </row>
    <row r="19" spans="1:8" x14ac:dyDescent="0.25">
      <c r="A19" s="52" t="s">
        <v>4</v>
      </c>
      <c r="B19" s="163"/>
      <c r="C19" s="163"/>
      <c r="D19" s="163"/>
      <c r="E19" s="52"/>
      <c r="F19" s="164"/>
      <c r="G19" s="165"/>
      <c r="H19" s="166"/>
    </row>
    <row r="20" spans="1:8" ht="21" customHeight="1" x14ac:dyDescent="0.25">
      <c r="A20" s="167" t="s">
        <v>7</v>
      </c>
      <c r="B20" s="168"/>
      <c r="C20" s="168"/>
      <c r="D20" s="169"/>
      <c r="E20" s="52"/>
      <c r="F20" s="164"/>
      <c r="G20" s="165"/>
      <c r="H20" s="166"/>
    </row>
    <row r="21" spans="1:8" ht="16.899999999999999" customHeight="1" x14ac:dyDescent="0.25">
      <c r="A21" s="170" t="s">
        <v>108</v>
      </c>
      <c r="B21" s="170"/>
      <c r="C21" s="170"/>
      <c r="D21" s="170"/>
      <c r="E21" s="170"/>
      <c r="F21" s="170"/>
      <c r="G21" s="170"/>
      <c r="H21" s="170"/>
    </row>
    <row r="22" spans="1:8" x14ac:dyDescent="0.25">
      <c r="A22" s="3"/>
      <c r="B22" s="4"/>
      <c r="C22" s="5"/>
      <c r="D22" s="5"/>
    </row>
    <row r="23" spans="1:8" s="97" customFormat="1" ht="19.899999999999999" customHeight="1" x14ac:dyDescent="0.2">
      <c r="A23" s="175" t="s">
        <v>97</v>
      </c>
      <c r="B23" s="175"/>
      <c r="C23" s="175"/>
      <c r="D23" s="175"/>
      <c r="E23" s="175"/>
      <c r="F23" s="175"/>
      <c r="G23" s="175"/>
      <c r="H23" s="175"/>
    </row>
    <row r="24" spans="1:8" ht="20.25" customHeight="1" x14ac:dyDescent="0.25">
      <c r="A24" s="176" t="s">
        <v>54</v>
      </c>
      <c r="B24" s="176" t="s">
        <v>2</v>
      </c>
      <c r="C24" s="176" t="s">
        <v>9</v>
      </c>
      <c r="D24" s="164" t="s">
        <v>10</v>
      </c>
      <c r="E24" s="165"/>
      <c r="F24" s="165"/>
      <c r="G24" s="165"/>
      <c r="H24" s="166"/>
    </row>
    <row r="25" spans="1:8" ht="19.5" customHeight="1" x14ac:dyDescent="0.25">
      <c r="A25" s="177"/>
      <c r="B25" s="177"/>
      <c r="C25" s="177"/>
      <c r="D25" s="98" t="s">
        <v>93</v>
      </c>
      <c r="E25" s="98" t="s">
        <v>92</v>
      </c>
      <c r="F25" s="98" t="s">
        <v>94</v>
      </c>
      <c r="G25" s="98" t="s">
        <v>95</v>
      </c>
      <c r="H25" s="98" t="s">
        <v>96</v>
      </c>
    </row>
    <row r="26" spans="1:8" x14ac:dyDescent="0.25">
      <c r="A26" s="52">
        <v>1</v>
      </c>
      <c r="B26" s="52">
        <f t="shared" ref="B26:H26" si="0">A26+1</f>
        <v>2</v>
      </c>
      <c r="C26" s="52">
        <f t="shared" si="0"/>
        <v>3</v>
      </c>
      <c r="D26" s="52">
        <f t="shared" si="0"/>
        <v>4</v>
      </c>
      <c r="E26" s="52">
        <f t="shared" si="0"/>
        <v>5</v>
      </c>
      <c r="F26" s="52">
        <f t="shared" si="0"/>
        <v>6</v>
      </c>
      <c r="G26" s="52">
        <f t="shared" si="0"/>
        <v>7</v>
      </c>
      <c r="H26" s="52">
        <f t="shared" si="0"/>
        <v>8</v>
      </c>
    </row>
    <row r="27" spans="1:8" ht="22.5" customHeight="1" x14ac:dyDescent="0.25">
      <c r="A27" s="41" t="s">
        <v>4</v>
      </c>
      <c r="B27" s="42" t="s">
        <v>109</v>
      </c>
      <c r="C27" s="53" t="s">
        <v>110</v>
      </c>
      <c r="D27" s="99">
        <v>8537.0682021177436</v>
      </c>
      <c r="E27" s="99">
        <v>9875.4733402394122</v>
      </c>
      <c r="F27" s="99">
        <v>8831.045269836457</v>
      </c>
      <c r="G27" s="99">
        <v>8928.123630485592</v>
      </c>
      <c r="H27" s="99">
        <v>10584.210705715717</v>
      </c>
    </row>
    <row r="28" spans="1:8" ht="22.5" customHeight="1" x14ac:dyDescent="0.25">
      <c r="A28" s="100"/>
      <c r="B28" s="101"/>
      <c r="C28" s="102"/>
      <c r="D28" s="103"/>
      <c r="E28" s="103"/>
      <c r="F28" s="103"/>
      <c r="G28" s="103"/>
      <c r="H28" s="103"/>
    </row>
    <row r="29" spans="1:8" ht="13.5" customHeight="1" x14ac:dyDescent="0.25"/>
  </sheetData>
  <mergeCells count="36">
    <mergeCell ref="A23:H23"/>
    <mergeCell ref="A24:A25"/>
    <mergeCell ref="B24:B25"/>
    <mergeCell ref="C24:C25"/>
    <mergeCell ref="D24:H24"/>
    <mergeCell ref="A1:H1"/>
    <mergeCell ref="A2:H2"/>
    <mergeCell ref="B3:D3"/>
    <mergeCell ref="F3:H3"/>
    <mergeCell ref="B4:D4"/>
    <mergeCell ref="F4:H4"/>
    <mergeCell ref="B5:D5"/>
    <mergeCell ref="F5:H5"/>
    <mergeCell ref="A6:D6"/>
    <mergeCell ref="F6:H6"/>
    <mergeCell ref="A7:H7"/>
    <mergeCell ref="A14:H14"/>
    <mergeCell ref="A9:H9"/>
    <mergeCell ref="B10:D10"/>
    <mergeCell ref="F10:H10"/>
    <mergeCell ref="B11:D11"/>
    <mergeCell ref="F11:H11"/>
    <mergeCell ref="B12:D12"/>
    <mergeCell ref="F12:H12"/>
    <mergeCell ref="A13:D13"/>
    <mergeCell ref="F13:H13"/>
    <mergeCell ref="A16:H16"/>
    <mergeCell ref="B17:D17"/>
    <mergeCell ref="F17:H17"/>
    <mergeCell ref="B18:D18"/>
    <mergeCell ref="F18:H18"/>
    <mergeCell ref="B19:D19"/>
    <mergeCell ref="F19:H19"/>
    <mergeCell ref="A20:D20"/>
    <mergeCell ref="F20:H20"/>
    <mergeCell ref="A21:H21"/>
  </mergeCells>
  <phoneticPr fontId="1" type="noConversion"/>
  <printOptions horizontalCentered="1"/>
  <pageMargins left="0.39370078740157483" right="0.39370078740157483" top="1.1811023622047245" bottom="0.39370078740157483" header="0.31496062992125984" footer="0.31496062992125984"/>
  <pageSetup paperSize="9" scale="7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26"/>
  <sheetViews>
    <sheetView topLeftCell="A13" zoomScale="80" zoomScaleNormal="80" workbookViewId="0">
      <selection activeCell="H25" sqref="H25"/>
    </sheetView>
  </sheetViews>
  <sheetFormatPr defaultRowHeight="15.75" x14ac:dyDescent="0.25"/>
  <cols>
    <col min="1" max="1" width="6.28515625" style="1" customWidth="1"/>
    <col min="2" max="2" width="45.85546875" style="1" customWidth="1"/>
    <col min="3" max="3" width="11.7109375" style="1" customWidth="1"/>
    <col min="4" max="8" width="14.5703125" style="1" customWidth="1"/>
    <col min="9" max="16384" width="9.140625" style="1"/>
  </cols>
  <sheetData>
    <row r="1" spans="1:8" ht="30.75" customHeight="1" x14ac:dyDescent="0.25">
      <c r="A1" s="178" t="s">
        <v>100</v>
      </c>
      <c r="B1" s="178"/>
      <c r="C1" s="178"/>
      <c r="D1" s="178"/>
      <c r="E1" s="178"/>
      <c r="F1" s="178"/>
      <c r="G1" s="178"/>
      <c r="H1" s="178"/>
    </row>
    <row r="2" spans="1:8" ht="13.5" customHeight="1" x14ac:dyDescent="0.25">
      <c r="A2" s="191" t="s">
        <v>54</v>
      </c>
      <c r="B2" s="191" t="s">
        <v>2</v>
      </c>
      <c r="C2" s="191" t="s">
        <v>9</v>
      </c>
      <c r="D2" s="179" t="s">
        <v>30</v>
      </c>
      <c r="E2" s="180"/>
      <c r="F2" s="180"/>
      <c r="G2" s="180"/>
      <c r="H2" s="181"/>
    </row>
    <row r="3" spans="1:8" ht="10.5" customHeight="1" x14ac:dyDescent="0.25">
      <c r="A3" s="192"/>
      <c r="B3" s="192"/>
      <c r="C3" s="192"/>
      <c r="D3" s="182"/>
      <c r="E3" s="183"/>
      <c r="F3" s="183"/>
      <c r="G3" s="183"/>
      <c r="H3" s="184"/>
    </row>
    <row r="4" spans="1:8" x14ac:dyDescent="0.25">
      <c r="A4" s="192"/>
      <c r="B4" s="192"/>
      <c r="C4" s="192"/>
      <c r="D4" s="98" t="s">
        <v>93</v>
      </c>
      <c r="E4" s="98" t="s">
        <v>92</v>
      </c>
      <c r="F4" s="98" t="s">
        <v>94</v>
      </c>
      <c r="G4" s="98" t="s">
        <v>95</v>
      </c>
      <c r="H4" s="98" t="s">
        <v>96</v>
      </c>
    </row>
    <row r="5" spans="1:8" x14ac:dyDescent="0.25">
      <c r="A5" s="193"/>
      <c r="B5" s="193"/>
      <c r="C5" s="193"/>
      <c r="D5" s="98" t="s">
        <v>113</v>
      </c>
      <c r="E5" s="98" t="s">
        <v>113</v>
      </c>
      <c r="F5" s="98" t="s">
        <v>113</v>
      </c>
      <c r="G5" s="98" t="s">
        <v>113</v>
      </c>
      <c r="H5" s="98" t="s">
        <v>113</v>
      </c>
    </row>
    <row r="6" spans="1:8" x14ac:dyDescent="0.25">
      <c r="A6" s="18">
        <v>1</v>
      </c>
      <c r="B6" s="53">
        <f t="shared" ref="B6:H6" si="0">A6+1</f>
        <v>2</v>
      </c>
      <c r="C6" s="53">
        <f t="shared" si="0"/>
        <v>3</v>
      </c>
      <c r="D6" s="53">
        <f t="shared" si="0"/>
        <v>4</v>
      </c>
      <c r="E6" s="53">
        <f t="shared" si="0"/>
        <v>5</v>
      </c>
      <c r="F6" s="53">
        <f t="shared" si="0"/>
        <v>6</v>
      </c>
      <c r="G6" s="53">
        <f t="shared" si="0"/>
        <v>7</v>
      </c>
      <c r="H6" s="53">
        <f t="shared" si="0"/>
        <v>8</v>
      </c>
    </row>
    <row r="7" spans="1:8" x14ac:dyDescent="0.25">
      <c r="A7" s="19" t="s">
        <v>21</v>
      </c>
      <c r="B7" s="194" t="s">
        <v>11</v>
      </c>
      <c r="C7" s="195"/>
      <c r="D7" s="195"/>
      <c r="E7" s="195"/>
      <c r="F7" s="195"/>
      <c r="G7" s="195"/>
      <c r="H7" s="196"/>
    </row>
    <row r="8" spans="1:8" ht="93.75" customHeight="1" x14ac:dyDescent="0.25">
      <c r="A8" s="7" t="s">
        <v>23</v>
      </c>
      <c r="B8" s="104" t="s">
        <v>31</v>
      </c>
      <c r="C8" s="105" t="s">
        <v>3</v>
      </c>
      <c r="D8" s="106">
        <v>0</v>
      </c>
      <c r="E8" s="107">
        <v>0</v>
      </c>
      <c r="F8" s="107">
        <v>0</v>
      </c>
      <c r="G8" s="107">
        <v>0</v>
      </c>
      <c r="H8" s="108">
        <v>0</v>
      </c>
    </row>
    <row r="9" spans="1:8" ht="47.25" customHeight="1" x14ac:dyDescent="0.25">
      <c r="A9" s="20" t="s">
        <v>12</v>
      </c>
      <c r="B9" s="109" t="s">
        <v>37</v>
      </c>
      <c r="C9" s="21" t="s">
        <v>22</v>
      </c>
      <c r="D9" s="44">
        <v>0</v>
      </c>
      <c r="E9" s="45">
        <v>0</v>
      </c>
      <c r="F9" s="45">
        <v>0</v>
      </c>
      <c r="G9" s="61">
        <v>0</v>
      </c>
      <c r="H9" s="62">
        <v>0</v>
      </c>
    </row>
    <row r="10" spans="1:8" ht="17.25" customHeight="1" x14ac:dyDescent="0.25">
      <c r="A10" s="22" t="s">
        <v>13</v>
      </c>
      <c r="B10" s="110" t="s">
        <v>20</v>
      </c>
      <c r="C10" s="23" t="s">
        <v>22</v>
      </c>
      <c r="D10" s="44">
        <v>48</v>
      </c>
      <c r="E10" s="137">
        <v>0</v>
      </c>
      <c r="F10" s="137">
        <v>0</v>
      </c>
      <c r="G10" s="138">
        <v>0</v>
      </c>
      <c r="H10" s="139">
        <v>0</v>
      </c>
    </row>
    <row r="11" spans="1:8" ht="111.75" customHeight="1" x14ac:dyDescent="0.25">
      <c r="A11" s="10" t="s">
        <v>27</v>
      </c>
      <c r="B11" s="111" t="s">
        <v>32</v>
      </c>
      <c r="C11" s="11" t="s">
        <v>3</v>
      </c>
      <c r="D11" s="44">
        <f>D12/D13*100</f>
        <v>0</v>
      </c>
      <c r="E11" s="45">
        <f>E12/E13*100</f>
        <v>0</v>
      </c>
      <c r="F11" s="45">
        <f>F12/F13*100</f>
        <v>0</v>
      </c>
      <c r="G11" s="45">
        <f>G12/G13*100</f>
        <v>0</v>
      </c>
      <c r="H11" s="46">
        <f>H12/H13*100</f>
        <v>0</v>
      </c>
    </row>
    <row r="12" spans="1:8" ht="48.75" customHeight="1" x14ac:dyDescent="0.25">
      <c r="A12" s="10" t="s">
        <v>15</v>
      </c>
      <c r="B12" s="109" t="s">
        <v>37</v>
      </c>
      <c r="C12" s="21" t="s">
        <v>22</v>
      </c>
      <c r="D12" s="44">
        <v>0</v>
      </c>
      <c r="E12" s="45">
        <v>0</v>
      </c>
      <c r="F12" s="45">
        <v>0</v>
      </c>
      <c r="G12" s="45">
        <v>0</v>
      </c>
      <c r="H12" s="46">
        <v>0</v>
      </c>
    </row>
    <row r="13" spans="1:8" ht="18.600000000000001" customHeight="1" x14ac:dyDescent="0.25">
      <c r="A13" s="12" t="s">
        <v>24</v>
      </c>
      <c r="B13" s="24" t="s">
        <v>20</v>
      </c>
      <c r="C13" s="25" t="s">
        <v>22</v>
      </c>
      <c r="D13" s="47">
        <v>48</v>
      </c>
      <c r="E13" s="48">
        <v>48</v>
      </c>
      <c r="F13" s="48">
        <v>48</v>
      </c>
      <c r="G13" s="112">
        <v>48</v>
      </c>
      <c r="H13" s="113">
        <v>48</v>
      </c>
    </row>
    <row r="14" spans="1:8" ht="15" hidden="1" customHeight="1" x14ac:dyDescent="0.25">
      <c r="A14" s="197" t="s">
        <v>8</v>
      </c>
      <c r="B14" s="191" t="s">
        <v>2</v>
      </c>
      <c r="C14" s="191" t="s">
        <v>9</v>
      </c>
      <c r="D14" s="179" t="s">
        <v>30</v>
      </c>
      <c r="E14" s="180"/>
      <c r="F14" s="180"/>
      <c r="G14" s="180"/>
      <c r="H14" s="181"/>
    </row>
    <row r="15" spans="1:8" ht="12" hidden="1" customHeight="1" x14ac:dyDescent="0.25">
      <c r="A15" s="198"/>
      <c r="B15" s="192"/>
      <c r="C15" s="192"/>
      <c r="D15" s="182"/>
      <c r="E15" s="183"/>
      <c r="F15" s="183"/>
      <c r="G15" s="183"/>
      <c r="H15" s="184"/>
    </row>
    <row r="16" spans="1:8" ht="21" hidden="1" customHeight="1" x14ac:dyDescent="0.25">
      <c r="A16" s="199"/>
      <c r="B16" s="193"/>
      <c r="C16" s="193"/>
      <c r="D16" s="98" t="s">
        <v>93</v>
      </c>
      <c r="E16" s="98" t="s">
        <v>92</v>
      </c>
      <c r="F16" s="98" t="s">
        <v>94</v>
      </c>
      <c r="G16" s="98" t="s">
        <v>95</v>
      </c>
      <c r="H16" s="98" t="s">
        <v>96</v>
      </c>
    </row>
    <row r="17" spans="1:9" ht="21" hidden="1" customHeight="1" x14ac:dyDescent="0.25">
      <c r="A17" s="18">
        <v>1</v>
      </c>
      <c r="B17" s="53">
        <v>2</v>
      </c>
      <c r="C17" s="53">
        <v>3</v>
      </c>
      <c r="D17" s="15">
        <v>4</v>
      </c>
      <c r="E17" s="15">
        <v>5</v>
      </c>
      <c r="F17" s="53">
        <f>E17+1</f>
        <v>6</v>
      </c>
      <c r="G17" s="53">
        <f>F17+1</f>
        <v>7</v>
      </c>
      <c r="H17" s="53">
        <f>G17+1</f>
        <v>8</v>
      </c>
    </row>
    <row r="18" spans="1:9" ht="17.25" customHeight="1" x14ac:dyDescent="0.25">
      <c r="A18" s="9" t="s">
        <v>25</v>
      </c>
      <c r="B18" s="185" t="s">
        <v>14</v>
      </c>
      <c r="C18" s="186"/>
      <c r="D18" s="186"/>
      <c r="E18" s="186"/>
      <c r="F18" s="186"/>
      <c r="G18" s="186"/>
      <c r="H18" s="187"/>
    </row>
    <row r="19" spans="1:9" ht="48.75" customHeight="1" x14ac:dyDescent="0.25">
      <c r="A19" s="7" t="s">
        <v>23</v>
      </c>
      <c r="B19" s="114" t="s">
        <v>111</v>
      </c>
      <c r="C19" s="8" t="s">
        <v>16</v>
      </c>
      <c r="D19" s="115">
        <v>0</v>
      </c>
      <c r="E19" s="116">
        <v>0</v>
      </c>
      <c r="F19" s="116">
        <v>0</v>
      </c>
      <c r="G19" s="116">
        <v>0</v>
      </c>
      <c r="H19" s="117">
        <v>0</v>
      </c>
    </row>
    <row r="20" spans="1:9" ht="235.5" customHeight="1" x14ac:dyDescent="0.25">
      <c r="A20" s="10" t="s">
        <v>12</v>
      </c>
      <c r="B20" s="118" t="s">
        <v>38</v>
      </c>
      <c r="C20" s="21" t="s">
        <v>22</v>
      </c>
      <c r="D20" s="49">
        <v>0</v>
      </c>
      <c r="E20" s="50">
        <v>0</v>
      </c>
      <c r="F20" s="50">
        <v>0</v>
      </c>
      <c r="G20" s="50">
        <v>0</v>
      </c>
      <c r="H20" s="51">
        <v>0</v>
      </c>
    </row>
    <row r="21" spans="1:9" ht="19.5" customHeight="1" x14ac:dyDescent="0.25">
      <c r="A21" s="17" t="s">
        <v>13</v>
      </c>
      <c r="B21" s="119" t="s">
        <v>112</v>
      </c>
      <c r="C21" s="120" t="s">
        <v>26</v>
      </c>
      <c r="D21" s="54">
        <v>3.7351000000000001</v>
      </c>
      <c r="E21" s="134">
        <v>3.7351000000000001</v>
      </c>
      <c r="F21" s="134">
        <v>3.7351000000000001</v>
      </c>
      <c r="G21" s="135">
        <v>3.7351000000000001</v>
      </c>
      <c r="H21" s="136">
        <v>3.7351000000000001</v>
      </c>
      <c r="I21" s="133"/>
    </row>
    <row r="22" spans="1:9" ht="18.75" customHeight="1" x14ac:dyDescent="0.25">
      <c r="A22" s="26" t="s">
        <v>29</v>
      </c>
      <c r="B22" s="188" t="s">
        <v>33</v>
      </c>
      <c r="C22" s="189"/>
      <c r="D22" s="189"/>
      <c r="E22" s="189"/>
      <c r="F22" s="189"/>
      <c r="G22" s="189"/>
      <c r="H22" s="190"/>
    </row>
    <row r="23" spans="1:9" ht="34.5" customHeight="1" x14ac:dyDescent="0.25">
      <c r="A23" s="7" t="s">
        <v>23</v>
      </c>
      <c r="B23" s="121" t="s">
        <v>34</v>
      </c>
      <c r="C23" s="105" t="s">
        <v>35</v>
      </c>
      <c r="D23" s="122">
        <v>5.4950027509788266E-2</v>
      </c>
      <c r="E23" s="123">
        <v>5.5600997437833331E-2</v>
      </c>
      <c r="F23" s="123">
        <v>5.6914547601600002E-2</v>
      </c>
      <c r="G23" s="123">
        <v>5.7617428474491673E-2</v>
      </c>
      <c r="H23" s="124">
        <v>5.733884927387501E-2</v>
      </c>
    </row>
    <row r="24" spans="1:9" ht="34.5" customHeight="1" x14ac:dyDescent="0.25">
      <c r="A24" s="10" t="s">
        <v>12</v>
      </c>
      <c r="B24" s="125" t="s">
        <v>39</v>
      </c>
      <c r="C24" s="27" t="s">
        <v>40</v>
      </c>
      <c r="D24" s="126">
        <v>0.58228853915673451</v>
      </c>
      <c r="E24" s="127">
        <v>0.58897301090147547</v>
      </c>
      <c r="F24" s="127">
        <v>0.48139803647921453</v>
      </c>
      <c r="G24" s="58">
        <v>0.44710907677327499</v>
      </c>
      <c r="H24" s="59">
        <v>0.43310377260518929</v>
      </c>
    </row>
    <row r="25" spans="1:9" ht="20.45" customHeight="1" x14ac:dyDescent="0.25">
      <c r="A25" s="12" t="s">
        <v>13</v>
      </c>
      <c r="B25" s="128" t="s">
        <v>41</v>
      </c>
      <c r="C25" s="28" t="s">
        <v>28</v>
      </c>
      <c r="D25" s="129">
        <v>10.603395000000001</v>
      </c>
      <c r="E25" s="130">
        <v>10.603395000000001</v>
      </c>
      <c r="F25" s="130">
        <v>8.4678109999999993</v>
      </c>
      <c r="G25" s="131">
        <v>7.7603500000000007</v>
      </c>
      <c r="H25" s="132">
        <v>7.5492729999999995</v>
      </c>
    </row>
    <row r="26" spans="1:9" ht="13.5" customHeight="1" x14ac:dyDescent="0.25"/>
  </sheetData>
  <mergeCells count="12">
    <mergeCell ref="A1:H1"/>
    <mergeCell ref="D2:H3"/>
    <mergeCell ref="B18:H18"/>
    <mergeCell ref="B22:H22"/>
    <mergeCell ref="C2:C5"/>
    <mergeCell ref="B2:B5"/>
    <mergeCell ref="A2:A5"/>
    <mergeCell ref="B7:H7"/>
    <mergeCell ref="A14:A16"/>
    <mergeCell ref="B14:B16"/>
    <mergeCell ref="C14:C16"/>
    <mergeCell ref="D14:H15"/>
  </mergeCells>
  <printOptions horizontalCentered="1"/>
  <pageMargins left="1.1811023622047245" right="0.39370078740157483" top="0.39370078740157483" bottom="0.39370078740157483" header="0.31496062992125984" footer="0.31496062992125984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 1</vt:lpstr>
      <vt:lpstr>раздел 2</vt:lpstr>
      <vt:lpstr>раздел 3,4</vt:lpstr>
      <vt:lpstr>раздел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2021-02-17T23:59:25Z</cp:lastPrinted>
  <dcterms:created xsi:type="dcterms:W3CDTF">1996-10-08T23:32:33Z</dcterms:created>
  <dcterms:modified xsi:type="dcterms:W3CDTF">2023-02-01T00:22:21Z</dcterms:modified>
</cp:coreProperties>
</file>