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4295" yWindow="75" windowWidth="13710" windowHeight="11910" tabRatio="830"/>
  </bookViews>
  <sheets>
    <sheet name="раздел 1" sheetId="29" r:id="rId1"/>
    <sheet name="раздел 2" sheetId="30" r:id="rId2"/>
    <sheet name="раздел 3,4" sheetId="28" r:id="rId3"/>
    <sheet name="раздел 5" sheetId="31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H27" i="28" l="1"/>
  <c r="G27" i="28"/>
  <c r="F27" i="28"/>
  <c r="E27" i="28"/>
  <c r="D27" i="28"/>
  <c r="D25" i="31"/>
  <c r="H25" i="31" s="1"/>
  <c r="H24" i="31"/>
  <c r="G24" i="31"/>
  <c r="F24" i="31"/>
  <c r="E24" i="31"/>
  <c r="D24" i="31"/>
  <c r="H23" i="31"/>
  <c r="G23" i="31"/>
  <c r="F23" i="31"/>
  <c r="E23" i="31"/>
  <c r="D23" i="31"/>
  <c r="E25" i="31" l="1"/>
  <c r="F25" i="31"/>
  <c r="G25" i="31"/>
  <c r="E21" i="31" l="1"/>
  <c r="F21" i="31" s="1"/>
  <c r="G21" i="31" s="1"/>
  <c r="H21" i="31" s="1"/>
  <c r="R35" i="30" l="1"/>
  <c r="Q35" i="30"/>
  <c r="P35" i="30"/>
  <c r="Q34" i="30"/>
  <c r="P34" i="30"/>
  <c r="R34" i="30" s="1"/>
  <c r="Q33" i="30"/>
  <c r="P33" i="30"/>
  <c r="R33" i="30" s="1"/>
  <c r="Q32" i="30"/>
  <c r="P32" i="30"/>
  <c r="R32" i="30" s="1"/>
  <c r="Q31" i="30"/>
  <c r="P31" i="30"/>
  <c r="P30" i="30" s="1"/>
  <c r="R30" i="30" s="1"/>
  <c r="Q30" i="30"/>
  <c r="Q29" i="30"/>
  <c r="P29" i="30"/>
  <c r="R29" i="30" s="1"/>
  <c r="Q28" i="30"/>
  <c r="P28" i="30"/>
  <c r="R28" i="30" s="1"/>
  <c r="Q27" i="30"/>
  <c r="P27" i="30"/>
  <c r="R27" i="30" s="1"/>
  <c r="Q24" i="30"/>
  <c r="P24" i="30"/>
  <c r="R24" i="30" s="1"/>
  <c r="Q23" i="30"/>
  <c r="P23" i="30"/>
  <c r="R23" i="30" s="1"/>
  <c r="Q21" i="30"/>
  <c r="P21" i="30"/>
  <c r="R21" i="30" s="1"/>
  <c r="Q20" i="30"/>
  <c r="P20" i="30"/>
  <c r="R20" i="30" s="1"/>
  <c r="Q13" i="30"/>
  <c r="Q19" i="30" s="1"/>
  <c r="Q22" i="30" s="1"/>
  <c r="P13" i="30"/>
  <c r="P19" i="30" s="1"/>
  <c r="P22" i="30" s="1"/>
  <c r="R12" i="30"/>
  <c r="Q12" i="30"/>
  <c r="P12" i="30"/>
  <c r="Q7" i="30"/>
  <c r="P7" i="30"/>
  <c r="R7" i="30" s="1"/>
  <c r="R13" i="30" s="1"/>
  <c r="R19" i="30" s="1"/>
  <c r="N35" i="30"/>
  <c r="M35" i="30"/>
  <c r="O35" i="30" s="1"/>
  <c r="N34" i="30"/>
  <c r="M34" i="30"/>
  <c r="O34" i="30" s="1"/>
  <c r="N33" i="30"/>
  <c r="M33" i="30"/>
  <c r="O33" i="30" s="1"/>
  <c r="N32" i="30"/>
  <c r="M32" i="30"/>
  <c r="O32" i="30" s="1"/>
  <c r="N31" i="30"/>
  <c r="N30" i="30" s="1"/>
  <c r="M31" i="30"/>
  <c r="M30" i="30" s="1"/>
  <c r="O30" i="30" s="1"/>
  <c r="N29" i="30"/>
  <c r="M29" i="30"/>
  <c r="O29" i="30" s="1"/>
  <c r="N28" i="30"/>
  <c r="M28" i="30"/>
  <c r="O28" i="30" s="1"/>
  <c r="N27" i="30"/>
  <c r="M27" i="30"/>
  <c r="O27" i="30" s="1"/>
  <c r="N24" i="30"/>
  <c r="M24" i="30"/>
  <c r="M23" i="30" s="1"/>
  <c r="O23" i="30" s="1"/>
  <c r="N23" i="30"/>
  <c r="N21" i="30"/>
  <c r="M21" i="30"/>
  <c r="O21" i="30" s="1"/>
  <c r="N20" i="30"/>
  <c r="M20" i="30"/>
  <c r="O20" i="30" s="1"/>
  <c r="N13" i="30"/>
  <c r="N19" i="30" s="1"/>
  <c r="N22" i="30" s="1"/>
  <c r="M13" i="30"/>
  <c r="M19" i="30" s="1"/>
  <c r="M22" i="30" s="1"/>
  <c r="N12" i="30"/>
  <c r="M12" i="30"/>
  <c r="O12" i="30" s="1"/>
  <c r="N7" i="30"/>
  <c r="M7" i="30"/>
  <c r="O7" i="30" s="1"/>
  <c r="O13" i="30" s="1"/>
  <c r="O19" i="30" s="1"/>
  <c r="O22" i="30" s="1"/>
  <c r="L35" i="30"/>
  <c r="K35" i="30"/>
  <c r="J35" i="30"/>
  <c r="K34" i="30"/>
  <c r="J34" i="30"/>
  <c r="L34" i="30" s="1"/>
  <c r="K33" i="30"/>
  <c r="K32" i="30"/>
  <c r="J32" i="30"/>
  <c r="L32" i="30" s="1"/>
  <c r="K31" i="30"/>
  <c r="J31" i="30"/>
  <c r="J30" i="30" s="1"/>
  <c r="L30" i="30" s="1"/>
  <c r="K30" i="30"/>
  <c r="K29" i="30"/>
  <c r="L29" i="30" s="1"/>
  <c r="J29" i="30"/>
  <c r="K28" i="30"/>
  <c r="J28" i="30"/>
  <c r="L28" i="30" s="1"/>
  <c r="K27" i="30"/>
  <c r="J27" i="30"/>
  <c r="L27" i="30" s="1"/>
  <c r="K24" i="30"/>
  <c r="J24" i="30"/>
  <c r="L24" i="30" s="1"/>
  <c r="K23" i="30"/>
  <c r="J23" i="30"/>
  <c r="L23" i="30" s="1"/>
  <c r="L21" i="30"/>
  <c r="K21" i="30"/>
  <c r="J21" i="30"/>
  <c r="L20" i="30"/>
  <c r="K20" i="30"/>
  <c r="J20" i="30"/>
  <c r="K13" i="30"/>
  <c r="K19" i="30" s="1"/>
  <c r="K22" i="30" s="1"/>
  <c r="J13" i="30"/>
  <c r="J19" i="30" s="1"/>
  <c r="J22" i="30" s="1"/>
  <c r="L12" i="30"/>
  <c r="K12" i="30"/>
  <c r="J12" i="30"/>
  <c r="K7" i="30"/>
  <c r="J7" i="30"/>
  <c r="L7" i="30" s="1"/>
  <c r="L13" i="30" s="1"/>
  <c r="L19" i="30" s="1"/>
  <c r="L22" i="30" s="1"/>
  <c r="H35" i="30"/>
  <c r="G35" i="30"/>
  <c r="H34" i="30"/>
  <c r="G34" i="30"/>
  <c r="H32" i="30"/>
  <c r="G32" i="30"/>
  <c r="H31" i="30"/>
  <c r="G31" i="30"/>
  <c r="H29" i="30"/>
  <c r="G29" i="30"/>
  <c r="H28" i="30"/>
  <c r="G28" i="30"/>
  <c r="H21" i="30"/>
  <c r="G21" i="30"/>
  <c r="H12" i="30"/>
  <c r="G12" i="30"/>
  <c r="H7" i="30"/>
  <c r="G7" i="30"/>
  <c r="R22" i="30" l="1"/>
  <c r="R31" i="30"/>
  <c r="O31" i="30"/>
  <c r="O24" i="30"/>
  <c r="J33" i="30"/>
  <c r="L33" i="30" s="1"/>
  <c r="L31" i="30"/>
  <c r="H19" i="31" l="1"/>
  <c r="G19" i="31"/>
  <c r="F19" i="31"/>
  <c r="E19" i="31"/>
  <c r="D19" i="31"/>
  <c r="H11" i="31"/>
  <c r="G11" i="31"/>
  <c r="F11" i="31"/>
  <c r="E11" i="31"/>
  <c r="D11" i="31"/>
  <c r="H8" i="31"/>
  <c r="G8" i="31"/>
  <c r="F8" i="31"/>
  <c r="E8" i="31"/>
  <c r="D8" i="31"/>
  <c r="I35" i="30"/>
  <c r="I34" i="30"/>
  <c r="H33" i="30"/>
  <c r="G33" i="30"/>
  <c r="I33" i="30" s="1"/>
  <c r="I32" i="30"/>
  <c r="I31" i="30"/>
  <c r="H30" i="30"/>
  <c r="G30" i="30"/>
  <c r="I30" i="30" s="1"/>
  <c r="I29" i="30"/>
  <c r="I28" i="30"/>
  <c r="H27" i="30"/>
  <c r="H23" i="30" s="1"/>
  <c r="G27" i="30"/>
  <c r="G23" i="30" s="1"/>
  <c r="I23" i="30" s="1"/>
  <c r="I24" i="30"/>
  <c r="H24" i="30"/>
  <c r="G24" i="30"/>
  <c r="I21" i="30"/>
  <c r="H20" i="30"/>
  <c r="G20" i="30"/>
  <c r="H13" i="30"/>
  <c r="H19" i="30" s="1"/>
  <c r="G13" i="30"/>
  <c r="G19" i="30" s="1"/>
  <c r="G22" i="30" s="1"/>
  <c r="I12" i="30"/>
  <c r="I7" i="30"/>
  <c r="I13" i="30" s="1"/>
  <c r="I19" i="30" s="1"/>
  <c r="H22" i="30" l="1"/>
  <c r="I20" i="30"/>
  <c r="I22" i="30" s="1"/>
  <c r="I27" i="30"/>
  <c r="F17" i="31" l="1"/>
  <c r="G17" i="31" s="1"/>
  <c r="H17" i="31" s="1"/>
  <c r="B6" i="31"/>
  <c r="C6" i="31" s="1"/>
  <c r="D6" i="31" s="1"/>
  <c r="E6" i="31" s="1"/>
  <c r="F6" i="31" s="1"/>
  <c r="G6" i="31" s="1"/>
  <c r="H6" i="31" s="1"/>
  <c r="B26" i="28"/>
  <c r="C26" i="28" s="1"/>
  <c r="D26" i="28" s="1"/>
  <c r="E26" i="28" s="1"/>
  <c r="F26" i="28" s="1"/>
  <c r="G26" i="28" s="1"/>
  <c r="H26" i="28" s="1"/>
  <c r="E33" i="30" l="1"/>
  <c r="D33" i="30"/>
  <c r="E30" i="30"/>
  <c r="D30" i="30"/>
  <c r="F24" i="30"/>
  <c r="E27" i="30"/>
  <c r="D27" i="30"/>
  <c r="D23" i="30" s="1"/>
  <c r="F23" i="30" s="1"/>
  <c r="F29" i="30"/>
  <c r="F28" i="30"/>
  <c r="E24" i="30"/>
  <c r="D24" i="30"/>
  <c r="E23" i="30"/>
  <c r="F35" i="30"/>
  <c r="F34" i="30"/>
  <c r="F32" i="30"/>
  <c r="F31" i="30"/>
  <c r="F27" i="30" l="1"/>
  <c r="F33" i="30"/>
  <c r="F30" i="30"/>
  <c r="F21" i="30"/>
  <c r="E20" i="30"/>
  <c r="D20" i="30"/>
  <c r="F20" i="30" l="1"/>
  <c r="F12" i="30" l="1"/>
  <c r="F7" i="30" l="1"/>
  <c r="F13" i="30" l="1"/>
  <c r="F19" i="30" s="1"/>
  <c r="F22" i="30" s="1"/>
  <c r="E13" i="30"/>
  <c r="E19" i="30" s="1"/>
  <c r="E22" i="30" s="1"/>
  <c r="D13" i="30" l="1"/>
  <c r="D19" i="30" s="1"/>
  <c r="D22" i="30" s="1"/>
  <c r="B6" i="30" l="1"/>
  <c r="C6" i="30" s="1"/>
  <c r="D6" i="30" s="1"/>
  <c r="E6" i="30" s="1"/>
  <c r="F6" i="30" s="1"/>
  <c r="G6" i="30" l="1"/>
  <c r="H6" i="30" s="1"/>
  <c r="I6" i="30" s="1"/>
  <c r="J6" i="30" s="1"/>
  <c r="K6" i="30" s="1"/>
  <c r="L6" i="30" s="1"/>
  <c r="M6" i="30" s="1"/>
  <c r="N6" i="30" s="1"/>
  <c r="O6" i="30" s="1"/>
  <c r="P6" i="30" s="1"/>
  <c r="Q6" i="30" s="1"/>
  <c r="R6" i="30" s="1"/>
</calcChain>
</file>

<file path=xl/sharedStrings.xml><?xml version="1.0" encoding="utf-8"?>
<sst xmlns="http://schemas.openxmlformats.org/spreadsheetml/2006/main" count="215" uniqueCount="122">
  <si>
    <t>прочим потребителям</t>
  </si>
  <si>
    <t>Наименование показателя</t>
  </si>
  <si>
    <t>%</t>
  </si>
  <si>
    <t>1.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</si>
  <si>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</si>
  <si>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</si>
  <si>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</si>
  <si>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</si>
  <si>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</si>
  <si>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</si>
  <si>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Показатели качества воды</t>
  </si>
  <si>
    <t>1.1</t>
  </si>
  <si>
    <t>1.2</t>
  </si>
  <si>
    <t>Показатели надежности и бесперебойности водоснабжения</t>
  </si>
  <si>
    <t>2.1</t>
  </si>
  <si>
    <t>ед./км</t>
  </si>
  <si>
    <t>№    п/п</t>
  </si>
  <si>
    <t xml:space="preserve">Наименование показателей   </t>
  </si>
  <si>
    <t>Единицы измерения</t>
  </si>
  <si>
    <t>общее количество отобранных проб</t>
  </si>
  <si>
    <t>I</t>
  </si>
  <si>
    <t>ед.</t>
  </si>
  <si>
    <t>1</t>
  </si>
  <si>
    <t>2.2</t>
  </si>
  <si>
    <t>II</t>
  </si>
  <si>
    <t>км</t>
  </si>
  <si>
    <t>2</t>
  </si>
  <si>
    <t>тыс.куб.м</t>
  </si>
  <si>
    <t>III</t>
  </si>
  <si>
    <t>Значение показателя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</si>
  <si>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</si>
  <si>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</si>
  <si>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>Показатели энергетической эффективности использования ресурсов</t>
  </si>
  <si>
    <t>удельное количество тепловой энергии, расходуемое на подогрев горячей воды</t>
  </si>
  <si>
    <t>Гкал/куб.м</t>
  </si>
  <si>
    <t>3.1.</t>
  </si>
  <si>
    <t>количество проб горячей воды, отобранных по результатам производственного контроля, не соответствующих установленным требованиям</t>
  </si>
  <si>
    <t>количество перерывов в подаче воды, зафиксированных в определенных  договором горячего водоснабжения или договором транспортировки  горячей воды местах исполнения обязательств организации, осуществляющей горячее водоснабжение по подаче  горячей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 (без плановых ремонтов)</t>
  </si>
  <si>
    <t>общее количество тепловой энергии, расходуемое на подогрев горячей воды</t>
  </si>
  <si>
    <t>тыс.Гкал</t>
  </si>
  <si>
    <t>объем подогретой горячей воды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</si>
  <si>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</si>
  <si>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</si>
  <si>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</si>
  <si>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</si>
  <si>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</si>
  <si>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</si>
  <si>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Раздел 2. Баланс водоснабжения (горячая вода (горячее водоснабжение))</t>
  </si>
  <si>
    <t>Показатели производственной деятельности</t>
  </si>
  <si>
    <t>год</t>
  </si>
  <si>
    <t>1 полугодие</t>
  </si>
  <si>
    <t>2 полугодие</t>
  </si>
  <si>
    <t>№ п/п</t>
  </si>
  <si>
    <t>в т.ч. населению:</t>
  </si>
  <si>
    <t>Гкал</t>
  </si>
  <si>
    <t>ПРОИЗВОДСТВЕННАЯ ПРОГРАММА</t>
  </si>
  <si>
    <t>Объем выработки горячей воды</t>
  </si>
  <si>
    <t>куб.м.</t>
  </si>
  <si>
    <t>Объем воды, используемой на собственные нужды</t>
  </si>
  <si>
    <t>то же (в % от объема выработки  воды)</t>
  </si>
  <si>
    <t>Принято горячей воды со стороны (всего), в.т.ч.</t>
  </si>
  <si>
    <t>*</t>
  </si>
  <si>
    <t>Объем тепловой энергии, затраченный на производство горячей воды</t>
  </si>
  <si>
    <t>Объем отпуска в сеть</t>
  </si>
  <si>
    <t>Объем потерь</t>
  </si>
  <si>
    <t>6.1.</t>
  </si>
  <si>
    <t>Объем потерь горячей воды</t>
  </si>
  <si>
    <t>6.2.</t>
  </si>
  <si>
    <t>Объем потерь тепловой энергии**</t>
  </si>
  <si>
    <t>Уровень потерь к объему отпущенной горячей воды в сеть</t>
  </si>
  <si>
    <t>Неучтенные расходы</t>
  </si>
  <si>
    <t>Полезный отпуск товаров (услуг):</t>
  </si>
  <si>
    <t>9.1.</t>
  </si>
  <si>
    <t>Объем воды на собственное производство, в том числе</t>
  </si>
  <si>
    <t xml:space="preserve">  - на прочие производственные нужды</t>
  </si>
  <si>
    <t>9.2.</t>
  </si>
  <si>
    <t>Реализация сторонним потребителям:</t>
  </si>
  <si>
    <t>9.2.1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</si>
  <si>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</si>
  <si>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</si>
  <si>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</si>
  <si>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</si>
  <si>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9.2.2</t>
  </si>
  <si>
    <t>бюджетным потребителям:</t>
  </si>
  <si>
    <t xml:space="preserve">        - расчетными способами</t>
  </si>
  <si>
    <t>9.2.3</t>
  </si>
  <si>
    <t xml:space="preserve">          - расчетными способами</t>
  </si>
  <si>
    <t>9.3.</t>
  </si>
  <si>
    <t>Другим организациям, поставляющим горячую воду потребителям</t>
  </si>
  <si>
    <t>* указать наименование организации</t>
  </si>
  <si>
    <t>2020 год</t>
  </si>
  <si>
    <t>2019 год</t>
  </si>
  <si>
    <t>2021 год</t>
  </si>
  <si>
    <t>2022 год</t>
  </si>
  <si>
    <t>2023 год</t>
  </si>
  <si>
    <t>Раздел 4. Объем финансовых потребностей, необходимых для реализации производственной программы</t>
  </si>
  <si>
    <r>
      <t>Раздел 3. Перечень плановых мероприятий по ремонту объектов централизованной системы горячего</t>
    </r>
    <r>
      <rPr>
        <b/>
        <sz val="12"/>
        <rFont val="Times New Roman"/>
        <family val="1"/>
        <charset val="204"/>
      </rPr>
      <t xml:space="preserve"> водоснабжения, мероприятий, направленных на улучшение качества горячей воды, мероприятий по энергосбережению и повышению энергетической эффективности</t>
    </r>
  </si>
  <si>
    <t>Раздел 5. Плановые показатели надежности, качества, энергетической эффективности объектов централизованной системы горячего водоснабжения</t>
  </si>
  <si>
    <t>участок Амгуэма</t>
  </si>
  <si>
    <t>3.2. План мероприятий, направленных на улучшение качества горячей воды*</t>
  </si>
  <si>
    <t>* План мероприятий, направленных на улучшение качества горячей воды, организацией не представлен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</si>
  <si>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транспортировке*</t>
  </si>
  <si>
    <t>* План мероприятий по энергосбережению и повышению энергетической эффективности, организацией не представлен</t>
  </si>
  <si>
    <t>Объем финансовых потребностей</t>
  </si>
  <si>
    <t>тыс. руб.</t>
  </si>
  <si>
    <t>показатель надежности и бесперебойности централизованной системы горячего водоснабжения</t>
  </si>
  <si>
    <t>протяженность водопроводной сети</t>
  </si>
  <si>
    <t>план</t>
  </si>
  <si>
    <t>2024 год</t>
  </si>
  <si>
    <t>2025 год</t>
  </si>
  <si>
    <t>2026 год</t>
  </si>
  <si>
    <t>2027 год</t>
  </si>
  <si>
    <t>2028 год</t>
  </si>
  <si>
    <t>в сфере горячего водоснабжения МУП ЖКХ «Иультинское» на 2024-2028 годы</t>
  </si>
  <si>
    <t>МУП ЖКХ «Иультинское»</t>
  </si>
  <si>
    <t>689202, Чукотский АО, ГО Эгвекинот, пгт.Эгвекинот, ул.Ленина, д.18</t>
  </si>
  <si>
    <t>689000, Чукотский автономный округ, г. Анадырь, ул. Отке, д.4</t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</si>
  <si>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горячего водоснабжения*</t>
    </r>
  </si>
  <si>
    <t>№
п/п</t>
  </si>
  <si>
    <t>Период реализации мероприятия</t>
  </si>
  <si>
    <t>-</t>
  </si>
  <si>
    <t>* План мероприятий  по ремонту объектов централизованной системы горячего водоснабжения организацией не представлен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</si>
</sst>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"/>
    <numFmt numFmtId="167" formatCode="#,##0.0000"/>
    <numFmt numFmtId="168" formatCode="0.000000"/>
  </numFmts>
  <fonts count="16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0" fillId="0" borderId="0"/>
    <xf numFmtId="0" fontId="5" fillId="0" borderId="0"/>
    <xf numFmtId="0" fontId="9" fillId="0" borderId="0"/>
    <xf numFmtId="0" fontId="4" fillId="0" borderId="0"/>
    <xf numFmtId="0" fontId="4" fillId="0" borderId="0"/>
  </cellStyleXfs>
  <cellXfs count="202">
    <xf numFmtId="0" fontId="0" fillId="0" borderId="0" xfId="0"/>
    <xf numFmtId="0" fontId="2" fillId="0" borderId="0" xfId="0" applyFont="1"/>
    <xf numFmtId="0" fontId="3" fillId="0" borderId="0" xfId="2" applyFont="1" applyAlignment="1">
      <alignment horizontal="center" vertical="center" wrapText="1"/>
    </xf>
    <xf numFmtId="0" fontId="2" fillId="0" borderId="0" xfId="2" applyFont="1" applyBorder="1" applyAlignment="1"/>
    <xf numFmtId="0" fontId="2" fillId="0" borderId="0" xfId="2" applyFont="1" applyBorder="1" applyAlignment="1">
      <alignment horizontal="center"/>
    </xf>
    <xf numFmtId="0" fontId="2" fillId="0" borderId="0" xfId="2" applyFont="1" applyBorder="1"/>
    <xf numFmtId="0" fontId="2" fillId="0" borderId="0" xfId="2" applyFont="1" applyBorder="1" applyAlignment="1">
      <alignment horizontal="left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7" xfId="0" applyFont="1" applyBorder="1" applyAlignment="1"/>
    <xf numFmtId="0" fontId="2" fillId="0" borderId="2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9" fontId="6" fillId="0" borderId="5" xfId="3" applyNumberFormat="1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49" fontId="6" fillId="0" borderId="10" xfId="3" applyNumberFormat="1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6" xfId="3" applyFont="1" applyBorder="1" applyAlignment="1">
      <alignment vertical="top" wrapText="1"/>
    </xf>
    <xf numFmtId="0" fontId="6" fillId="0" borderId="6" xfId="3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1" fillId="0" borderId="0" xfId="4" applyFont="1"/>
    <xf numFmtId="0" fontId="6" fillId="0" borderId="2" xfId="4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/>
    </xf>
    <xf numFmtId="0" fontId="6" fillId="0" borderId="0" xfId="4" applyFont="1"/>
    <xf numFmtId="0" fontId="2" fillId="0" borderId="2" xfId="2" applyFont="1" applyBorder="1" applyAlignment="1">
      <alignment horizontal="left" vertical="center" wrapText="1"/>
    </xf>
    <xf numFmtId="0" fontId="6" fillId="0" borderId="0" xfId="4" applyFont="1" applyBorder="1" applyAlignment="1">
      <alignment horizontal="left" vertical="center" wrapText="1"/>
    </xf>
    <xf numFmtId="0" fontId="2" fillId="0" borderId="0" xfId="2" applyFont="1" applyBorder="1" applyAlignment="1">
      <alignment horizontal="left" vertical="center"/>
    </xf>
    <xf numFmtId="0" fontId="7" fillId="0" borderId="0" xfId="4" applyFont="1"/>
    <xf numFmtId="0" fontId="2" fillId="0" borderId="0" xfId="2" applyFont="1" applyBorder="1" applyAlignment="1">
      <alignment horizontal="left"/>
    </xf>
    <xf numFmtId="0" fontId="7" fillId="0" borderId="0" xfId="4" applyFont="1" applyBorder="1" applyAlignment="1">
      <alignment horizontal="left"/>
    </xf>
    <xf numFmtId="0" fontId="3" fillId="0" borderId="0" xfId="2" applyFont="1" applyFill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shrinkToFi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2" fillId="0" borderId="0" xfId="0" applyNumberFormat="1" applyFont="1"/>
    <xf numFmtId="0" fontId="2" fillId="3" borderId="2" xfId="0" applyFont="1" applyFill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3" fillId="0" borderId="18" xfId="2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left" vertical="center" wrapText="1"/>
    </xf>
    <xf numFmtId="0" fontId="3" fillId="0" borderId="18" xfId="2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65" fontId="2" fillId="0" borderId="18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 horizontal="left" wrapText="1"/>
    </xf>
    <xf numFmtId="165" fontId="2" fillId="0" borderId="18" xfId="0" applyNumberFormat="1" applyFont="1" applyBorder="1" applyAlignment="1">
      <alignment horizontal="left" vertical="center" wrapText="1"/>
    </xf>
    <xf numFmtId="0" fontId="3" fillId="0" borderId="18" xfId="2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 wrapText="1"/>
    </xf>
    <xf numFmtId="166" fontId="2" fillId="0" borderId="19" xfId="0" applyNumberFormat="1" applyFont="1" applyBorder="1" applyAlignment="1">
      <alignment horizontal="center" vertical="center" wrapText="1"/>
    </xf>
    <xf numFmtId="166" fontId="2" fillId="0" borderId="25" xfId="0" applyNumberFormat="1" applyFont="1" applyBorder="1" applyAlignment="1">
      <alignment horizontal="center" vertical="center" wrapText="1"/>
    </xf>
    <xf numFmtId="166" fontId="3" fillId="0" borderId="18" xfId="2" applyNumberFormat="1" applyFont="1" applyBorder="1" applyAlignment="1">
      <alignment horizontal="center"/>
    </xf>
    <xf numFmtId="166" fontId="3" fillId="0" borderId="19" xfId="2" applyNumberFormat="1" applyFont="1" applyBorder="1" applyAlignment="1">
      <alignment horizontal="center"/>
    </xf>
    <xf numFmtId="166" fontId="3" fillId="0" borderId="25" xfId="2" applyNumberFormat="1" applyFont="1" applyBorder="1" applyAlignment="1">
      <alignment horizontal="center"/>
    </xf>
    <xf numFmtId="166" fontId="2" fillId="0" borderId="18" xfId="0" applyNumberFormat="1" applyFont="1" applyBorder="1"/>
    <xf numFmtId="166" fontId="2" fillId="0" borderId="19" xfId="0" applyNumberFormat="1" applyFont="1" applyBorder="1"/>
    <xf numFmtId="166" fontId="2" fillId="0" borderId="25" xfId="0" applyNumberFormat="1" applyFont="1" applyBorder="1"/>
    <xf numFmtId="166" fontId="2" fillId="0" borderId="18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25" xfId="0" applyNumberFormat="1" applyFont="1" applyBorder="1" applyAlignment="1">
      <alignment horizontal="center" vertical="center"/>
    </xf>
    <xf numFmtId="166" fontId="2" fillId="0" borderId="20" xfId="0" applyNumberFormat="1" applyFont="1" applyBorder="1"/>
    <xf numFmtId="166" fontId="2" fillId="0" borderId="21" xfId="0" applyNumberFormat="1" applyFont="1" applyBorder="1"/>
    <xf numFmtId="166" fontId="2" fillId="0" borderId="26" xfId="0" applyNumberFormat="1" applyFont="1" applyBorder="1"/>
    <xf numFmtId="0" fontId="2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3" applyFont="1" applyBorder="1" applyAlignment="1">
      <alignment horizontal="justify" vertical="top" wrapText="1"/>
    </xf>
    <xf numFmtId="0" fontId="6" fillId="0" borderId="10" xfId="3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top" wrapText="1"/>
    </xf>
    <xf numFmtId="0" fontId="6" fillId="0" borderId="5" xfId="0" applyNumberFormat="1" applyFont="1" applyBorder="1" applyAlignment="1">
      <alignment horizontal="justify" vertical="top" wrapText="1"/>
    </xf>
    <xf numFmtId="0" fontId="6" fillId="0" borderId="27" xfId="3" applyFont="1" applyBorder="1" applyAlignment="1">
      <alignment horizontal="justify" vertical="top" wrapText="1"/>
    </xf>
    <xf numFmtId="0" fontId="6" fillId="0" borderId="1" xfId="3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5" xfId="0" applyNumberFormat="1" applyFont="1" applyBorder="1" applyAlignment="1">
      <alignment horizontal="justify" vertical="center" wrapText="1"/>
    </xf>
    <xf numFmtId="0" fontId="6" fillId="0" borderId="6" xfId="3" applyFont="1" applyBorder="1" applyAlignment="1">
      <alignment horizontal="justify" vertical="center" wrapText="1"/>
    </xf>
    <xf numFmtId="0" fontId="15" fillId="0" borderId="0" xfId="1" applyFont="1"/>
    <xf numFmtId="167" fontId="2" fillId="0" borderId="0" xfId="0" applyNumberFormat="1" applyFont="1"/>
    <xf numFmtId="0" fontId="2" fillId="0" borderId="2" xfId="2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wrapText="1"/>
    </xf>
    <xf numFmtId="165" fontId="2" fillId="0" borderId="19" xfId="0" applyNumberFormat="1" applyFont="1" applyBorder="1" applyAlignment="1">
      <alignment horizontal="center" wrapText="1"/>
    </xf>
    <xf numFmtId="165" fontId="2" fillId="0" borderId="19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/>
    </xf>
    <xf numFmtId="0" fontId="2" fillId="0" borderId="2" xfId="2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horizontal="center" wrapText="1"/>
    </xf>
    <xf numFmtId="168" fontId="6" fillId="0" borderId="16" xfId="0" applyNumberFormat="1" applyFont="1" applyBorder="1" applyAlignment="1">
      <alignment horizontal="center" wrapText="1"/>
    </xf>
    <xf numFmtId="168" fontId="6" fillId="0" borderId="17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5" fontId="6" fillId="0" borderId="20" xfId="0" applyNumberFormat="1" applyFont="1" applyBorder="1" applyAlignment="1">
      <alignment horizontal="center" wrapText="1"/>
    </xf>
    <xf numFmtId="165" fontId="6" fillId="0" borderId="21" xfId="0" applyNumberFormat="1" applyFont="1" applyBorder="1" applyAlignment="1">
      <alignment horizontal="center" wrapText="1"/>
    </xf>
    <xf numFmtId="165" fontId="2" fillId="0" borderId="21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4" fillId="0" borderId="0" xfId="2" applyFont="1" applyAlignment="1">
      <alignment horizontal="center" wrapText="1"/>
    </xf>
    <xf numFmtId="0" fontId="13" fillId="0" borderId="0" xfId="2" applyFont="1" applyAlignment="1">
      <alignment horizontal="center"/>
    </xf>
    <xf numFmtId="0" fontId="3" fillId="0" borderId="7" xfId="2" applyFont="1" applyBorder="1" applyAlignment="1">
      <alignment horizontal="left" vertical="center" wrapText="1"/>
    </xf>
    <xf numFmtId="0" fontId="8" fillId="4" borderId="13" xfId="0" applyFont="1" applyFill="1" applyBorder="1" applyAlignment="1">
      <alignment horizontal="center" vertical="center" wrapText="1" shrinkToFit="1"/>
    </xf>
    <xf numFmtId="0" fontId="8" fillId="4" borderId="14" xfId="0" applyFont="1" applyFill="1" applyBorder="1" applyAlignment="1">
      <alignment horizontal="center" vertical="center" wrapText="1" shrinkToFit="1"/>
    </xf>
    <xf numFmtId="0" fontId="2" fillId="3" borderId="8" xfId="2" applyFont="1" applyFill="1" applyBorder="1" applyAlignment="1">
      <alignment horizontal="center" vertical="center" wrapText="1"/>
    </xf>
    <xf numFmtId="0" fontId="2" fillId="3" borderId="13" xfId="2" applyFont="1" applyFill="1" applyBorder="1" applyAlignment="1">
      <alignment horizontal="center" vertical="center" wrapText="1"/>
    </xf>
    <xf numFmtId="0" fontId="2" fillId="3" borderId="14" xfId="2" applyFont="1" applyFill="1" applyBorder="1" applyAlignment="1">
      <alignment horizontal="center" vertical="center" wrapText="1"/>
    </xf>
    <xf numFmtId="0" fontId="3" fillId="0" borderId="8" xfId="2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4" borderId="8" xfId="0" applyFont="1" applyFill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justify" vertical="center" wrapText="1"/>
    </xf>
    <xf numFmtId="0" fontId="7" fillId="0" borderId="7" xfId="0" applyNumberFormat="1" applyFont="1" applyBorder="1" applyAlignment="1">
      <alignment horizontal="left" wrapText="1"/>
    </xf>
    <xf numFmtId="0" fontId="2" fillId="0" borderId="8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wrapText="1"/>
    </xf>
    <xf numFmtId="166" fontId="2" fillId="0" borderId="8" xfId="2" applyNumberFormat="1" applyFont="1" applyFill="1" applyBorder="1" applyAlignment="1">
      <alignment horizontal="center" vertical="center"/>
    </xf>
    <xf numFmtId="166" fontId="2" fillId="0" borderId="13" xfId="2" applyNumberFormat="1" applyFont="1" applyFill="1" applyBorder="1" applyAlignment="1">
      <alignment horizontal="center" vertical="center"/>
    </xf>
    <xf numFmtId="166" fontId="2" fillId="0" borderId="14" xfId="2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left"/>
    </xf>
    <xf numFmtId="0" fontId="2" fillId="0" borderId="13" xfId="2" applyFont="1" applyFill="1" applyBorder="1" applyAlignment="1">
      <alignment horizontal="left"/>
    </xf>
    <xf numFmtId="0" fontId="2" fillId="0" borderId="14" xfId="2" applyFont="1" applyFill="1" applyBorder="1" applyAlignment="1">
      <alignment horizontal="left"/>
    </xf>
    <xf numFmtId="166" fontId="2" fillId="0" borderId="8" xfId="2" applyNumberFormat="1" applyFont="1" applyFill="1" applyBorder="1" applyAlignment="1">
      <alignment horizontal="center"/>
    </xf>
    <xf numFmtId="166" fontId="2" fillId="0" borderId="13" xfId="2" applyNumberFormat="1" applyFont="1" applyFill="1" applyBorder="1" applyAlignment="1">
      <alignment horizontal="center"/>
    </xf>
    <xf numFmtId="166" fontId="2" fillId="0" borderId="14" xfId="2" applyNumberFormat="1" applyFont="1" applyFill="1" applyBorder="1" applyAlignment="1">
      <alignment horizontal="center"/>
    </xf>
    <xf numFmtId="0" fontId="2" fillId="0" borderId="15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vertical="center" wrapText="1"/>
    </xf>
    <xf numFmtId="0" fontId="3" fillId="0" borderId="7" xfId="2" applyFont="1" applyBorder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2_ООО Тепловая компания (печора)" xfId="2"/>
    <cellStyle name="Обычный 5" xfId="3"/>
    <cellStyle name="Обычный_PP_PitWater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4%20&#1075;&#1086;&#1076;/&#1052;&#1059;&#1055;%20&#1046;&#1050;&#1061;%20&#1048;&#1091;&#1083;&#1100;&#1090;/&#1046;&#1050;&#1061;%20&#1048;&#1091;&#1083;&#1100;&#1090;%20&#1043;&#1042;&#1057;%20&#1079;&#1072;&#1082;&#1088;%202024-20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гуэма"/>
    </sheetNames>
    <sheetDataSet>
      <sheetData sheetId="0">
        <row r="12">
          <cell r="Q12">
            <v>7768.9629999999988</v>
          </cell>
        </row>
        <row r="22">
          <cell r="Q22">
            <v>5.7803375497958338E-2</v>
          </cell>
          <cell r="W22">
            <v>5.7701685719500004E-2</v>
          </cell>
          <cell r="AC22">
            <v>5.7701685719500004E-2</v>
          </cell>
          <cell r="AI22">
            <v>5.7701685719500004E-2</v>
          </cell>
          <cell r="AO22">
            <v>5.7701685719500004E-2</v>
          </cell>
        </row>
        <row r="28">
          <cell r="Q28">
            <v>449.1284293606397</v>
          </cell>
          <cell r="W28">
            <v>448.28226139242383</v>
          </cell>
          <cell r="AC28">
            <v>448.28226139242383</v>
          </cell>
          <cell r="AI28">
            <v>448.28226139242383</v>
          </cell>
          <cell r="AO28">
            <v>448.28226139242383</v>
          </cell>
        </row>
        <row r="34">
          <cell r="Q34">
            <v>11745.566167482855</v>
          </cell>
          <cell r="W34">
            <v>19908.576393563912</v>
          </cell>
          <cell r="AC34">
            <v>21383.737768427978</v>
          </cell>
          <cell r="AI34">
            <v>20778.152132031108</v>
          </cell>
          <cell r="AO34">
            <v>21421.797832622182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2"/>
  <sheetViews>
    <sheetView tabSelected="1" zoomScaleNormal="100" workbookViewId="0">
      <selection activeCell="A19" sqref="A19"/>
    </sheetView>
  </sheetViews>
  <sheetFormatPr defaultColWidth="9.140625" defaultRowHeight="15.75" x14ac:dyDescent="0.25"/>
  <cols>
    <col min="1" max="1" width="51.28515625" style="32" customWidth="1"/>
    <col min="2" max="2" width="61.85546875" style="32" customWidth="1"/>
    <col min="3" max="3" width="7" style="32" customWidth="1"/>
    <col min="4" max="4" width="6.7109375" style="32" customWidth="1"/>
    <col min="5" max="16384" width="9.140625" style="32"/>
  </cols>
  <sheetData>
    <row r="1" spans="1:3" s="29" customFormat="1" ht="18.75" x14ac:dyDescent="0.3">
      <c r="A1" s="139" t="s">
        <v>55</v>
      </c>
      <c r="B1" s="139"/>
    </row>
    <row r="2" spans="1:3" s="29" customFormat="1" ht="18" customHeight="1" x14ac:dyDescent="0.3">
      <c r="A2" s="140" t="s">
        <v>113</v>
      </c>
      <c r="B2" s="140"/>
    </row>
    <row r="3" spans="1:3" s="29" customFormat="1" ht="19.5" customHeight="1" x14ac:dyDescent="0.3">
      <c r="A3" s="141"/>
      <c r="B3" s="141"/>
    </row>
    <row r="4" spans="1:3" s="29" customFormat="1" ht="18.75" customHeight="1" x14ac:dyDescent="0.3">
      <c r="A4" s="142" t="s">
        <v>41</v>
      </c>
      <c r="B4" s="142"/>
    </row>
    <row r="5" spans="1:3" x14ac:dyDescent="0.25">
      <c r="A5" s="30" t="s">
        <v>42</v>
      </c>
      <c r="B5" s="33" t="s">
        <v>114</v>
      </c>
    </row>
    <row r="6" spans="1:3" ht="36" customHeight="1" x14ac:dyDescent="0.25">
      <c r="A6" s="30" t="s">
        <v>43</v>
      </c>
      <c r="B6" s="33" t="s">
        <v>115</v>
      </c>
    </row>
    <row r="7" spans="1:3" ht="38.25" customHeight="1" x14ac:dyDescent="0.25">
      <c r="A7" s="30" t="s">
        <v>44</v>
      </c>
      <c r="B7" s="33" t="s">
        <v>45</v>
      </c>
    </row>
    <row r="8" spans="1:3" ht="27.75" customHeight="1" x14ac:dyDescent="0.25">
      <c r="A8" s="30" t="s">
        <v>46</v>
      </c>
      <c r="B8" s="31" t="s">
        <v>116</v>
      </c>
    </row>
    <row r="9" spans="1:3" s="36" customFormat="1" ht="21.75" customHeight="1" x14ac:dyDescent="0.25">
      <c r="A9" s="34"/>
      <c r="B9" s="35"/>
    </row>
    <row r="15" spans="1:3" x14ac:dyDescent="0.25">
      <c r="C15" s="37"/>
    </row>
    <row r="17" spans="1:3" x14ac:dyDescent="0.25">
      <c r="C17" s="38"/>
    </row>
    <row r="20" spans="1:3" s="36" customFormat="1" x14ac:dyDescent="0.25">
      <c r="A20" s="32"/>
      <c r="B20" s="32"/>
      <c r="C20" s="32"/>
    </row>
    <row r="21" spans="1:3" ht="15" customHeight="1" x14ac:dyDescent="0.25"/>
    <row r="22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0.98425196850393704" right="0.19685039370078741" top="0.39370078740157483" bottom="0.19685039370078741" header="0" footer="0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39"/>
  <sheetViews>
    <sheetView zoomScale="75" zoomScaleNormal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20" sqref="F20"/>
    </sheetView>
  </sheetViews>
  <sheetFormatPr defaultRowHeight="15.75" x14ac:dyDescent="0.25"/>
  <cols>
    <col min="1" max="1" width="6.5703125" style="1" customWidth="1"/>
    <col min="2" max="2" width="47.42578125" style="1" customWidth="1"/>
    <col min="3" max="3" width="12.85546875" style="1" customWidth="1"/>
    <col min="4" max="17" width="14" style="1" customWidth="1"/>
    <col min="18" max="18" width="17" style="1" customWidth="1"/>
    <col min="19" max="20" width="9.140625" style="1"/>
    <col min="21" max="22" width="9.85546875" style="1" bestFit="1" customWidth="1"/>
    <col min="23" max="23" width="11" style="1" bestFit="1" customWidth="1"/>
    <col min="24" max="16384" width="9.140625" style="1"/>
  </cols>
  <sheetData>
    <row r="1" spans="1:23" ht="23.25" customHeight="1" x14ac:dyDescent="0.25">
      <c r="A1" s="14" t="s">
        <v>47</v>
      </c>
      <c r="B1" s="39"/>
      <c r="C1" s="2"/>
      <c r="D1" s="2"/>
      <c r="E1" s="2"/>
      <c r="F1" s="2"/>
    </row>
    <row r="2" spans="1:23" ht="21" customHeight="1" x14ac:dyDescent="0.25">
      <c r="A2" s="153" t="s">
        <v>16</v>
      </c>
      <c r="B2" s="153" t="s">
        <v>17</v>
      </c>
      <c r="C2" s="153" t="s">
        <v>18</v>
      </c>
      <c r="D2" s="145" t="s">
        <v>48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3" spans="1:23" ht="21" customHeight="1" x14ac:dyDescent="0.25">
      <c r="A3" s="154"/>
      <c r="B3" s="154"/>
      <c r="C3" s="154"/>
      <c r="D3" s="148" t="s">
        <v>98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</row>
    <row r="4" spans="1:23" ht="19.5" customHeight="1" x14ac:dyDescent="0.25">
      <c r="A4" s="154"/>
      <c r="B4" s="154"/>
      <c r="C4" s="154"/>
      <c r="D4" s="152" t="s">
        <v>108</v>
      </c>
      <c r="E4" s="143"/>
      <c r="F4" s="144"/>
      <c r="G4" s="143" t="s">
        <v>109</v>
      </c>
      <c r="H4" s="143"/>
      <c r="I4" s="144"/>
      <c r="J4" s="143" t="s">
        <v>110</v>
      </c>
      <c r="K4" s="143"/>
      <c r="L4" s="144"/>
      <c r="M4" s="143" t="s">
        <v>111</v>
      </c>
      <c r="N4" s="143"/>
      <c r="O4" s="144"/>
      <c r="P4" s="143" t="s">
        <v>112</v>
      </c>
      <c r="Q4" s="143"/>
      <c r="R4" s="144"/>
    </row>
    <row r="5" spans="1:23" ht="22.5" customHeight="1" x14ac:dyDescent="0.25">
      <c r="A5" s="155"/>
      <c r="B5" s="155"/>
      <c r="C5" s="155"/>
      <c r="D5" s="50" t="s">
        <v>50</v>
      </c>
      <c r="E5" s="50" t="s">
        <v>51</v>
      </c>
      <c r="F5" s="50" t="s">
        <v>49</v>
      </c>
      <c r="G5" s="50" t="s">
        <v>50</v>
      </c>
      <c r="H5" s="50" t="s">
        <v>51</v>
      </c>
      <c r="I5" s="50" t="s">
        <v>49</v>
      </c>
      <c r="J5" s="50" t="s">
        <v>50</v>
      </c>
      <c r="K5" s="50" t="s">
        <v>51</v>
      </c>
      <c r="L5" s="50" t="s">
        <v>49</v>
      </c>
      <c r="M5" s="50" t="s">
        <v>50</v>
      </c>
      <c r="N5" s="50" t="s">
        <v>51</v>
      </c>
      <c r="O5" s="50" t="s">
        <v>49</v>
      </c>
      <c r="P5" s="50" t="s">
        <v>50</v>
      </c>
      <c r="Q5" s="50" t="s">
        <v>51</v>
      </c>
      <c r="R5" s="50" t="s">
        <v>49</v>
      </c>
    </row>
    <row r="6" spans="1:23" x14ac:dyDescent="0.25">
      <c r="A6" s="16">
        <v>1</v>
      </c>
      <c r="B6" s="16">
        <f>A6+1</f>
        <v>2</v>
      </c>
      <c r="C6" s="16">
        <f t="shared" ref="C6" si="0">B6+1</f>
        <v>3</v>
      </c>
      <c r="D6" s="16">
        <f t="shared" ref="D6" si="1">C6+1</f>
        <v>4</v>
      </c>
      <c r="E6" s="16">
        <f t="shared" ref="E6" si="2">D6+1</f>
        <v>5</v>
      </c>
      <c r="F6" s="16">
        <f t="shared" ref="F6" si="3">E6+1</f>
        <v>6</v>
      </c>
      <c r="G6" s="16">
        <f t="shared" ref="G6" si="4">F6+1</f>
        <v>7</v>
      </c>
      <c r="H6" s="16">
        <f t="shared" ref="H6" si="5">G6+1</f>
        <v>8</v>
      </c>
      <c r="I6" s="16">
        <f t="shared" ref="I6" si="6">H6+1</f>
        <v>9</v>
      </c>
      <c r="J6" s="16">
        <f t="shared" ref="J6" si="7">I6+1</f>
        <v>10</v>
      </c>
      <c r="K6" s="16">
        <f t="shared" ref="K6" si="8">J6+1</f>
        <v>11</v>
      </c>
      <c r="L6" s="16">
        <f t="shared" ref="L6" si="9">K6+1</f>
        <v>12</v>
      </c>
      <c r="M6" s="16">
        <f t="shared" ref="M6" si="10">L6+1</f>
        <v>13</v>
      </c>
      <c r="N6" s="16">
        <f t="shared" ref="N6" si="11">M6+1</f>
        <v>14</v>
      </c>
      <c r="O6" s="16">
        <f t="shared" ref="O6" si="12">N6+1</f>
        <v>15</v>
      </c>
      <c r="P6" s="16">
        <f t="shared" ref="P6" si="13">O6+1</f>
        <v>16</v>
      </c>
      <c r="Q6" s="16">
        <f t="shared" ref="Q6" si="14">P6+1</f>
        <v>17</v>
      </c>
      <c r="R6" s="15">
        <f t="shared" ref="R6" si="15">Q6+1</f>
        <v>18</v>
      </c>
    </row>
    <row r="7" spans="1:23" ht="21.75" customHeight="1" x14ac:dyDescent="0.25">
      <c r="A7" s="43">
        <v>1</v>
      </c>
      <c r="B7" s="58" t="s">
        <v>56</v>
      </c>
      <c r="C7" s="57" t="s">
        <v>57</v>
      </c>
      <c r="D7" s="69">
        <v>4160.5360000000001</v>
      </c>
      <c r="E7" s="70">
        <v>3608.4270000000001</v>
      </c>
      <c r="F7" s="71">
        <f>SUM(D7:E7)</f>
        <v>7768.9629999999997</v>
      </c>
      <c r="G7" s="69">
        <f>D7</f>
        <v>4160.5360000000001</v>
      </c>
      <c r="H7" s="70">
        <f>E7</f>
        <v>3608.4270000000001</v>
      </c>
      <c r="I7" s="71">
        <f>SUM(G7:H7)</f>
        <v>7768.9629999999997</v>
      </c>
      <c r="J7" s="69">
        <f>G7</f>
        <v>4160.5360000000001</v>
      </c>
      <c r="K7" s="70">
        <f>H7</f>
        <v>3608.4270000000001</v>
      </c>
      <c r="L7" s="71">
        <f>SUM(J7:K7)</f>
        <v>7768.9629999999997</v>
      </c>
      <c r="M7" s="69">
        <f>J7</f>
        <v>4160.5360000000001</v>
      </c>
      <c r="N7" s="70">
        <f>K7</f>
        <v>3608.4270000000001</v>
      </c>
      <c r="O7" s="71">
        <f>SUM(M7:N7)</f>
        <v>7768.9629999999997</v>
      </c>
      <c r="P7" s="69">
        <f>M7</f>
        <v>4160.5360000000001</v>
      </c>
      <c r="Q7" s="70">
        <f>N7</f>
        <v>3608.4270000000001</v>
      </c>
      <c r="R7" s="71">
        <f>SUM(P7:Q7)</f>
        <v>7768.9629999999997</v>
      </c>
      <c r="U7" s="49"/>
      <c r="V7" s="49"/>
      <c r="W7" s="49"/>
    </row>
    <row r="8" spans="1:23" ht="31.5" x14ac:dyDescent="0.25">
      <c r="A8" s="44">
        <v>2</v>
      </c>
      <c r="B8" s="59" t="s">
        <v>58</v>
      </c>
      <c r="C8" s="40" t="s">
        <v>57</v>
      </c>
      <c r="D8" s="72"/>
      <c r="E8" s="73"/>
      <c r="F8" s="74"/>
      <c r="G8" s="72"/>
      <c r="H8" s="73"/>
      <c r="I8" s="74"/>
      <c r="J8" s="72"/>
      <c r="K8" s="73"/>
      <c r="L8" s="74"/>
      <c r="M8" s="72"/>
      <c r="N8" s="73"/>
      <c r="O8" s="74"/>
      <c r="P8" s="72"/>
      <c r="Q8" s="73"/>
      <c r="R8" s="74"/>
    </row>
    <row r="9" spans="1:23" x14ac:dyDescent="0.25">
      <c r="A9" s="44"/>
      <c r="B9" s="59" t="s">
        <v>59</v>
      </c>
      <c r="C9" s="40" t="s">
        <v>2</v>
      </c>
      <c r="D9" s="72"/>
      <c r="E9" s="73"/>
      <c r="F9" s="74"/>
      <c r="G9" s="72"/>
      <c r="H9" s="73"/>
      <c r="I9" s="74"/>
      <c r="J9" s="72"/>
      <c r="K9" s="73"/>
      <c r="L9" s="74"/>
      <c r="M9" s="72"/>
      <c r="N9" s="73"/>
      <c r="O9" s="74"/>
      <c r="P9" s="72"/>
      <c r="Q9" s="73"/>
      <c r="R9" s="74"/>
    </row>
    <row r="10" spans="1:23" ht="31.5" x14ac:dyDescent="0.25">
      <c r="A10" s="44">
        <v>3</v>
      </c>
      <c r="B10" s="59" t="s">
        <v>60</v>
      </c>
      <c r="C10" s="40" t="s">
        <v>57</v>
      </c>
      <c r="D10" s="72"/>
      <c r="E10" s="73"/>
      <c r="F10" s="74"/>
      <c r="G10" s="72"/>
      <c r="H10" s="73"/>
      <c r="I10" s="74"/>
      <c r="J10" s="72"/>
      <c r="K10" s="73"/>
      <c r="L10" s="74"/>
      <c r="M10" s="72"/>
      <c r="N10" s="73"/>
      <c r="O10" s="74"/>
      <c r="P10" s="72"/>
      <c r="Q10" s="73"/>
      <c r="R10" s="74"/>
    </row>
    <row r="11" spans="1:23" x14ac:dyDescent="0.25">
      <c r="A11" s="44" t="s">
        <v>35</v>
      </c>
      <c r="B11" s="59" t="s">
        <v>61</v>
      </c>
      <c r="C11" s="40" t="s">
        <v>57</v>
      </c>
      <c r="D11" s="72"/>
      <c r="E11" s="73"/>
      <c r="F11" s="74"/>
      <c r="G11" s="72"/>
      <c r="H11" s="73"/>
      <c r="I11" s="74"/>
      <c r="J11" s="72"/>
      <c r="K11" s="73"/>
      <c r="L11" s="74"/>
      <c r="M11" s="72"/>
      <c r="N11" s="73"/>
      <c r="O11" s="74"/>
      <c r="P11" s="72"/>
      <c r="Q11" s="73"/>
      <c r="R11" s="74"/>
    </row>
    <row r="12" spans="1:23" ht="31.5" x14ac:dyDescent="0.25">
      <c r="A12" s="44">
        <v>4</v>
      </c>
      <c r="B12" s="59" t="s">
        <v>62</v>
      </c>
      <c r="C12" s="40" t="s">
        <v>54</v>
      </c>
      <c r="D12" s="72">
        <v>236.7950242201704</v>
      </c>
      <c r="E12" s="73">
        <v>205.37199025839868</v>
      </c>
      <c r="F12" s="74">
        <f>SUM(D12:E12)</f>
        <v>442.16701447856906</v>
      </c>
      <c r="G12" s="72">
        <f>D12</f>
        <v>236.7950242201704</v>
      </c>
      <c r="H12" s="73">
        <f>E12</f>
        <v>205.37199025839868</v>
      </c>
      <c r="I12" s="74">
        <f>SUM(G12:H12)</f>
        <v>442.16701447856906</v>
      </c>
      <c r="J12" s="72">
        <f>G12</f>
        <v>236.7950242201704</v>
      </c>
      <c r="K12" s="73">
        <f>H12</f>
        <v>205.37199025839868</v>
      </c>
      <c r="L12" s="74">
        <f>SUM(J12:K12)</f>
        <v>442.16701447856906</v>
      </c>
      <c r="M12" s="72">
        <f>J12</f>
        <v>236.7950242201704</v>
      </c>
      <c r="N12" s="73">
        <f>K12</f>
        <v>205.37199025839868</v>
      </c>
      <c r="O12" s="74">
        <f>SUM(M12:N12)</f>
        <v>442.16701447856906</v>
      </c>
      <c r="P12" s="72">
        <f>M12</f>
        <v>236.7950242201704</v>
      </c>
      <c r="Q12" s="73">
        <f>N12</f>
        <v>205.37199025839868</v>
      </c>
      <c r="R12" s="74">
        <f>SUM(P12:Q12)</f>
        <v>442.16701447856906</v>
      </c>
    </row>
    <row r="13" spans="1:23" x14ac:dyDescent="0.25">
      <c r="A13" s="53">
        <v>5</v>
      </c>
      <c r="B13" s="60" t="s">
        <v>63</v>
      </c>
      <c r="C13" s="67" t="s">
        <v>57</v>
      </c>
      <c r="D13" s="75">
        <f>D7-D8+D10</f>
        <v>4160.5360000000001</v>
      </c>
      <c r="E13" s="76">
        <f t="shared" ref="E13:F13" si="16">E7-E8+E10</f>
        <v>3608.4270000000001</v>
      </c>
      <c r="F13" s="77">
        <f t="shared" si="16"/>
        <v>7768.9629999999997</v>
      </c>
      <c r="G13" s="75">
        <f>G7-G8+G10</f>
        <v>4160.5360000000001</v>
      </c>
      <c r="H13" s="76">
        <f t="shared" ref="H13:I13" si="17">H7-H8+H10</f>
        <v>3608.4270000000001</v>
      </c>
      <c r="I13" s="77">
        <f t="shared" si="17"/>
        <v>7768.9629999999997</v>
      </c>
      <c r="J13" s="75">
        <f>J7-J8+J10</f>
        <v>4160.5360000000001</v>
      </c>
      <c r="K13" s="76">
        <f t="shared" ref="K13:L13" si="18">K7-K8+K10</f>
        <v>3608.4270000000001</v>
      </c>
      <c r="L13" s="77">
        <f t="shared" si="18"/>
        <v>7768.9629999999997</v>
      </c>
      <c r="M13" s="75">
        <f>M7-M8+M10</f>
        <v>4160.5360000000001</v>
      </c>
      <c r="N13" s="76">
        <f t="shared" ref="N13:O13" si="19">N7-N8+N10</f>
        <v>3608.4270000000001</v>
      </c>
      <c r="O13" s="77">
        <f t="shared" si="19"/>
        <v>7768.9629999999997</v>
      </c>
      <c r="P13" s="75">
        <f>P7-P8+P10</f>
        <v>4160.5360000000001</v>
      </c>
      <c r="Q13" s="76">
        <f t="shared" ref="Q13:R13" si="20">Q7-Q8+Q10</f>
        <v>3608.4270000000001</v>
      </c>
      <c r="R13" s="77">
        <f t="shared" si="20"/>
        <v>7768.9629999999997</v>
      </c>
    </row>
    <row r="14" spans="1:23" x14ac:dyDescent="0.25">
      <c r="A14" s="55">
        <v>6</v>
      </c>
      <c r="B14" s="61" t="s">
        <v>64</v>
      </c>
      <c r="C14" s="52"/>
      <c r="D14" s="78"/>
      <c r="E14" s="79"/>
      <c r="F14" s="80"/>
      <c r="G14" s="78"/>
      <c r="H14" s="79"/>
      <c r="I14" s="80"/>
      <c r="J14" s="78"/>
      <c r="K14" s="79"/>
      <c r="L14" s="80"/>
      <c r="M14" s="78"/>
      <c r="N14" s="79"/>
      <c r="O14" s="80"/>
      <c r="P14" s="78"/>
      <c r="Q14" s="79"/>
      <c r="R14" s="80"/>
    </row>
    <row r="15" spans="1:23" x14ac:dyDescent="0.25">
      <c r="A15" s="55" t="s">
        <v>65</v>
      </c>
      <c r="B15" s="61" t="s">
        <v>66</v>
      </c>
      <c r="C15" s="52" t="s">
        <v>57</v>
      </c>
      <c r="D15" s="78"/>
      <c r="E15" s="79"/>
      <c r="F15" s="80"/>
      <c r="G15" s="78"/>
      <c r="H15" s="79"/>
      <c r="I15" s="80"/>
      <c r="J15" s="78"/>
      <c r="K15" s="79"/>
      <c r="L15" s="80"/>
      <c r="M15" s="78"/>
      <c r="N15" s="79"/>
      <c r="O15" s="80"/>
      <c r="P15" s="78"/>
      <c r="Q15" s="79"/>
      <c r="R15" s="80"/>
    </row>
    <row r="16" spans="1:23" x14ac:dyDescent="0.25">
      <c r="A16" s="55" t="s">
        <v>67</v>
      </c>
      <c r="B16" s="61" t="s">
        <v>68</v>
      </c>
      <c r="C16" s="52" t="s">
        <v>54</v>
      </c>
      <c r="D16" s="78"/>
      <c r="E16" s="79"/>
      <c r="F16" s="80"/>
      <c r="G16" s="78"/>
      <c r="H16" s="79"/>
      <c r="I16" s="80"/>
      <c r="J16" s="78"/>
      <c r="K16" s="79"/>
      <c r="L16" s="80"/>
      <c r="M16" s="78"/>
      <c r="N16" s="79"/>
      <c r="O16" s="80"/>
      <c r="P16" s="78"/>
      <c r="Q16" s="79"/>
      <c r="R16" s="80"/>
    </row>
    <row r="17" spans="1:18" ht="36" customHeight="1" x14ac:dyDescent="0.25">
      <c r="A17" s="55">
        <v>7</v>
      </c>
      <c r="B17" s="65" t="s">
        <v>69</v>
      </c>
      <c r="C17" s="52" t="s">
        <v>2</v>
      </c>
      <c r="D17" s="78"/>
      <c r="E17" s="79"/>
      <c r="F17" s="80"/>
      <c r="G17" s="78"/>
      <c r="H17" s="79"/>
      <c r="I17" s="80"/>
      <c r="J17" s="78"/>
      <c r="K17" s="79"/>
      <c r="L17" s="80"/>
      <c r="M17" s="78"/>
      <c r="N17" s="79"/>
      <c r="O17" s="80"/>
      <c r="P17" s="78"/>
      <c r="Q17" s="79"/>
      <c r="R17" s="80"/>
    </row>
    <row r="18" spans="1:18" x14ac:dyDescent="0.25">
      <c r="A18" s="55">
        <v>8</v>
      </c>
      <c r="B18" s="61" t="s">
        <v>70</v>
      </c>
      <c r="C18" s="52" t="s">
        <v>57</v>
      </c>
      <c r="D18" s="78"/>
      <c r="E18" s="79"/>
      <c r="F18" s="80"/>
      <c r="G18" s="78"/>
      <c r="H18" s="79"/>
      <c r="I18" s="80"/>
      <c r="J18" s="78"/>
      <c r="K18" s="79"/>
      <c r="L18" s="80"/>
      <c r="M18" s="78"/>
      <c r="N18" s="79"/>
      <c r="O18" s="80"/>
      <c r="P18" s="78"/>
      <c r="Q18" s="79"/>
      <c r="R18" s="80"/>
    </row>
    <row r="19" spans="1:18" x14ac:dyDescent="0.25">
      <c r="A19" s="53">
        <v>9</v>
      </c>
      <c r="B19" s="60" t="s">
        <v>71</v>
      </c>
      <c r="C19" s="67" t="s">
        <v>57</v>
      </c>
      <c r="D19" s="75">
        <f>D13-D15</f>
        <v>4160.5360000000001</v>
      </c>
      <c r="E19" s="76">
        <f t="shared" ref="E19:F19" si="21">E13-E15</f>
        <v>3608.4270000000001</v>
      </c>
      <c r="F19" s="77">
        <f t="shared" si="21"/>
        <v>7768.9629999999997</v>
      </c>
      <c r="G19" s="75">
        <f>G13-G15</f>
        <v>4160.5360000000001</v>
      </c>
      <c r="H19" s="76">
        <f t="shared" ref="H19:I19" si="22">H13-H15</f>
        <v>3608.4270000000001</v>
      </c>
      <c r="I19" s="77">
        <f t="shared" si="22"/>
        <v>7768.9629999999997</v>
      </c>
      <c r="J19" s="75">
        <f>J13-J15</f>
        <v>4160.5360000000001</v>
      </c>
      <c r="K19" s="76">
        <f t="shared" ref="K19:L19" si="23">K13-K15</f>
        <v>3608.4270000000001</v>
      </c>
      <c r="L19" s="77">
        <f t="shared" si="23"/>
        <v>7768.9629999999997</v>
      </c>
      <c r="M19" s="75">
        <f>M13-M15</f>
        <v>4160.5360000000001</v>
      </c>
      <c r="N19" s="76">
        <f t="shared" ref="N19:O19" si="24">N13-N15</f>
        <v>3608.4270000000001</v>
      </c>
      <c r="O19" s="77">
        <f t="shared" si="24"/>
        <v>7768.9629999999997</v>
      </c>
      <c r="P19" s="75">
        <f>P13-P15</f>
        <v>4160.5360000000001</v>
      </c>
      <c r="Q19" s="76">
        <f t="shared" ref="Q19:R19" si="25">Q13-Q15</f>
        <v>3608.4270000000001</v>
      </c>
      <c r="R19" s="77">
        <f t="shared" si="25"/>
        <v>7768.9629999999997</v>
      </c>
    </row>
    <row r="20" spans="1:18" ht="31.5" x14ac:dyDescent="0.25">
      <c r="A20" s="54" t="s">
        <v>72</v>
      </c>
      <c r="B20" s="66" t="s">
        <v>73</v>
      </c>
      <c r="C20" s="51" t="s">
        <v>57</v>
      </c>
      <c r="D20" s="81">
        <f>D21</f>
        <v>38.869</v>
      </c>
      <c r="E20" s="82">
        <f>E21</f>
        <v>42.133000000000003</v>
      </c>
      <c r="F20" s="83">
        <f>SUM(D20:E20)</f>
        <v>81.00200000000001</v>
      </c>
      <c r="G20" s="81">
        <f>G21</f>
        <v>38.869</v>
      </c>
      <c r="H20" s="82">
        <f>H21</f>
        <v>42.133000000000003</v>
      </c>
      <c r="I20" s="83">
        <f>SUM(G20:H20)</f>
        <v>81.00200000000001</v>
      </c>
      <c r="J20" s="81">
        <f>J21</f>
        <v>38.869</v>
      </c>
      <c r="K20" s="82">
        <f>K21</f>
        <v>42.133000000000003</v>
      </c>
      <c r="L20" s="83">
        <f>SUM(J20:K20)</f>
        <v>81.00200000000001</v>
      </c>
      <c r="M20" s="81">
        <f>M21</f>
        <v>38.869</v>
      </c>
      <c r="N20" s="82">
        <f>N21</f>
        <v>42.133000000000003</v>
      </c>
      <c r="O20" s="83">
        <f>SUM(M20:N20)</f>
        <v>81.00200000000001</v>
      </c>
      <c r="P20" s="81">
        <f>P21</f>
        <v>38.869</v>
      </c>
      <c r="Q20" s="82">
        <f>Q21</f>
        <v>42.133000000000003</v>
      </c>
      <c r="R20" s="83">
        <f>SUM(P20:Q20)</f>
        <v>81.00200000000001</v>
      </c>
    </row>
    <row r="21" spans="1:18" x14ac:dyDescent="0.25">
      <c r="A21" s="54"/>
      <c r="B21" s="62" t="s">
        <v>74</v>
      </c>
      <c r="C21" s="51" t="s">
        <v>57</v>
      </c>
      <c r="D21" s="81">
        <v>38.869</v>
      </c>
      <c r="E21" s="82">
        <v>42.133000000000003</v>
      </c>
      <c r="F21" s="83">
        <f>SUM(D21:E21)</f>
        <v>81.00200000000001</v>
      </c>
      <c r="G21" s="81">
        <f>D21</f>
        <v>38.869</v>
      </c>
      <c r="H21" s="82">
        <f>E21</f>
        <v>42.133000000000003</v>
      </c>
      <c r="I21" s="83">
        <f>SUM(G21:H21)</f>
        <v>81.00200000000001</v>
      </c>
      <c r="J21" s="81">
        <f>G21</f>
        <v>38.869</v>
      </c>
      <c r="K21" s="82">
        <f>H21</f>
        <v>42.133000000000003</v>
      </c>
      <c r="L21" s="83">
        <f>SUM(J21:K21)</f>
        <v>81.00200000000001</v>
      </c>
      <c r="M21" s="81">
        <f>J21</f>
        <v>38.869</v>
      </c>
      <c r="N21" s="82">
        <f>K21</f>
        <v>42.133000000000003</v>
      </c>
      <c r="O21" s="83">
        <f>SUM(M21:N21)</f>
        <v>81.00200000000001</v>
      </c>
      <c r="P21" s="81">
        <f>M21</f>
        <v>38.869</v>
      </c>
      <c r="Q21" s="82">
        <f>N21</f>
        <v>42.133000000000003</v>
      </c>
      <c r="R21" s="83">
        <f>SUM(P21:Q21)</f>
        <v>81.00200000000001</v>
      </c>
    </row>
    <row r="22" spans="1:18" x14ac:dyDescent="0.25">
      <c r="A22" s="53" t="s">
        <v>75</v>
      </c>
      <c r="B22" s="60" t="s">
        <v>76</v>
      </c>
      <c r="C22" s="67" t="s">
        <v>57</v>
      </c>
      <c r="D22" s="75">
        <f>D19-D20</f>
        <v>4121.6670000000004</v>
      </c>
      <c r="E22" s="76">
        <f t="shared" ref="E22:F22" si="26">E19-E20</f>
        <v>3566.2940000000003</v>
      </c>
      <c r="F22" s="77">
        <f t="shared" si="26"/>
        <v>7687.9609999999993</v>
      </c>
      <c r="G22" s="75">
        <f>G19-G20</f>
        <v>4121.6670000000004</v>
      </c>
      <c r="H22" s="76">
        <f t="shared" ref="H22:I22" si="27">H19-H20</f>
        <v>3566.2940000000003</v>
      </c>
      <c r="I22" s="77">
        <f t="shared" si="27"/>
        <v>7687.9609999999993</v>
      </c>
      <c r="J22" s="75">
        <f>J19-J20</f>
        <v>4121.6670000000004</v>
      </c>
      <c r="K22" s="76">
        <f t="shared" ref="K22:L22" si="28">K19-K20</f>
        <v>3566.2940000000003</v>
      </c>
      <c r="L22" s="77">
        <f t="shared" si="28"/>
        <v>7687.9609999999993</v>
      </c>
      <c r="M22" s="75">
        <f>M19-M20</f>
        <v>4121.6670000000004</v>
      </c>
      <c r="N22" s="76">
        <f t="shared" ref="N22:O22" si="29">N19-N20</f>
        <v>3566.2940000000003</v>
      </c>
      <c r="O22" s="77">
        <f t="shared" si="29"/>
        <v>7687.9609999999993</v>
      </c>
      <c r="P22" s="75">
        <f>P19-P20</f>
        <v>4121.6670000000004</v>
      </c>
      <c r="Q22" s="76">
        <f t="shared" ref="Q22:R22" si="30">Q19-Q20</f>
        <v>3566.2940000000003</v>
      </c>
      <c r="R22" s="77">
        <f t="shared" si="30"/>
        <v>7687.9609999999993</v>
      </c>
    </row>
    <row r="23" spans="1:18" x14ac:dyDescent="0.25">
      <c r="A23" s="54" t="s">
        <v>77</v>
      </c>
      <c r="B23" s="63" t="s">
        <v>53</v>
      </c>
      <c r="C23" s="52" t="s">
        <v>57</v>
      </c>
      <c r="D23" s="81">
        <f>SUM(D24,D27)</f>
        <v>3550.9789999999998</v>
      </c>
      <c r="E23" s="82">
        <f>SUM(E24,E27)</f>
        <v>3087.779</v>
      </c>
      <c r="F23" s="83">
        <f t="shared" ref="F23:F24" si="31">SUM(D23:E23)</f>
        <v>6638.7579999999998</v>
      </c>
      <c r="G23" s="81">
        <f>SUM(G24,G27)</f>
        <v>3550.9789999999998</v>
      </c>
      <c r="H23" s="82">
        <f>SUM(H24,H27)</f>
        <v>3087.779</v>
      </c>
      <c r="I23" s="83">
        <f t="shared" ref="I23:I24" si="32">SUM(G23:H23)</f>
        <v>6638.7579999999998</v>
      </c>
      <c r="J23" s="81">
        <f>SUM(J24,J27)</f>
        <v>3550.9789999999998</v>
      </c>
      <c r="K23" s="82">
        <f>SUM(K24,K27)</f>
        <v>3087.779</v>
      </c>
      <c r="L23" s="83">
        <f t="shared" ref="L23:L24" si="33">SUM(J23:K23)</f>
        <v>6638.7579999999998</v>
      </c>
      <c r="M23" s="81">
        <f>SUM(M24,M27)</f>
        <v>3550.9789999999998</v>
      </c>
      <c r="N23" s="82">
        <f>SUM(N24,N27)</f>
        <v>3087.779</v>
      </c>
      <c r="O23" s="83">
        <f t="shared" ref="O23:O24" si="34">SUM(M23:N23)</f>
        <v>6638.7579999999998</v>
      </c>
      <c r="P23" s="81">
        <f>SUM(P24,P27)</f>
        <v>3550.9789999999998</v>
      </c>
      <c r="Q23" s="82">
        <f>SUM(Q24,Q27)</f>
        <v>3087.779</v>
      </c>
      <c r="R23" s="83">
        <f t="shared" ref="R23:R24" si="35">SUM(P23:Q23)</f>
        <v>6638.7579999999998</v>
      </c>
    </row>
    <row r="24" spans="1:18" x14ac:dyDescent="0.25">
      <c r="A24" s="54"/>
      <c r="B24" s="62" t="s">
        <v>78</v>
      </c>
      <c r="C24" s="51" t="s">
        <v>57</v>
      </c>
      <c r="D24" s="81">
        <f>SUM(D25:D26)</f>
        <v>0</v>
      </c>
      <c r="E24" s="82">
        <f>SUM(E25:E26)</f>
        <v>0</v>
      </c>
      <c r="F24" s="83">
        <f t="shared" si="31"/>
        <v>0</v>
      </c>
      <c r="G24" s="81">
        <f>SUM(G25:G26)</f>
        <v>0</v>
      </c>
      <c r="H24" s="82">
        <f>SUM(H25:H26)</f>
        <v>0</v>
      </c>
      <c r="I24" s="83">
        <f t="shared" si="32"/>
        <v>0</v>
      </c>
      <c r="J24" s="81">
        <f>SUM(J25:J26)</f>
        <v>0</v>
      </c>
      <c r="K24" s="82">
        <f>SUM(K25:K26)</f>
        <v>0</v>
      </c>
      <c r="L24" s="83">
        <f t="shared" si="33"/>
        <v>0</v>
      </c>
      <c r="M24" s="81">
        <f>SUM(M25:M26)</f>
        <v>0</v>
      </c>
      <c r="N24" s="82">
        <f>SUM(N25:N26)</f>
        <v>0</v>
      </c>
      <c r="O24" s="83">
        <f t="shared" si="34"/>
        <v>0</v>
      </c>
      <c r="P24" s="81">
        <f>SUM(P25:P26)</f>
        <v>0</v>
      </c>
      <c r="Q24" s="82">
        <f>SUM(Q25:Q26)</f>
        <v>0</v>
      </c>
      <c r="R24" s="83">
        <f t="shared" si="35"/>
        <v>0</v>
      </c>
    </row>
    <row r="25" spans="1:18" x14ac:dyDescent="0.25">
      <c r="A25" s="54"/>
      <c r="B25" s="63" t="s">
        <v>79</v>
      </c>
      <c r="C25" s="52" t="s">
        <v>57</v>
      </c>
      <c r="D25" s="81"/>
      <c r="E25" s="82"/>
      <c r="F25" s="83"/>
      <c r="G25" s="81"/>
      <c r="H25" s="82"/>
      <c r="I25" s="83"/>
      <c r="J25" s="81"/>
      <c r="K25" s="82"/>
      <c r="L25" s="83"/>
      <c r="M25" s="81"/>
      <c r="N25" s="82"/>
      <c r="O25" s="83"/>
      <c r="P25" s="81"/>
      <c r="Q25" s="82"/>
      <c r="R25" s="83"/>
    </row>
    <row r="26" spans="1:18" x14ac:dyDescent="0.25">
      <c r="A26" s="54"/>
      <c r="B26" s="63" t="s">
        <v>80</v>
      </c>
      <c r="C26" s="52" t="s">
        <v>57</v>
      </c>
      <c r="D26" s="81"/>
      <c r="E26" s="82"/>
      <c r="F26" s="83"/>
      <c r="G26" s="81"/>
      <c r="H26" s="82"/>
      <c r="I26" s="83"/>
      <c r="J26" s="81"/>
      <c r="K26" s="82"/>
      <c r="L26" s="83"/>
      <c r="M26" s="81"/>
      <c r="N26" s="82"/>
      <c r="O26" s="83"/>
      <c r="P26" s="81"/>
      <c r="Q26" s="82"/>
      <c r="R26" s="83"/>
    </row>
    <row r="27" spans="1:18" x14ac:dyDescent="0.25">
      <c r="A27" s="54"/>
      <c r="B27" s="63" t="s">
        <v>81</v>
      </c>
      <c r="C27" s="52" t="s">
        <v>57</v>
      </c>
      <c r="D27" s="81">
        <f>SUM(D28:D29)</f>
        <v>3550.9789999999998</v>
      </c>
      <c r="E27" s="82">
        <f>SUM(E28:E29)</f>
        <v>3087.779</v>
      </c>
      <c r="F27" s="83">
        <f t="shared" ref="F27:F29" si="36">SUM(D27:E27)</f>
        <v>6638.7579999999998</v>
      </c>
      <c r="G27" s="81">
        <f>SUM(G28:G29)</f>
        <v>3550.9789999999998</v>
      </c>
      <c r="H27" s="82">
        <f>SUM(H28:H29)</f>
        <v>3087.779</v>
      </c>
      <c r="I27" s="83">
        <f t="shared" ref="I27:I35" si="37">SUM(G27:H27)</f>
        <v>6638.7579999999998</v>
      </c>
      <c r="J27" s="81">
        <f>SUM(J28:J29)</f>
        <v>3550.9789999999998</v>
      </c>
      <c r="K27" s="82">
        <f>SUM(K28:K29)</f>
        <v>3087.779</v>
      </c>
      <c r="L27" s="83">
        <f t="shared" ref="L27:L35" si="38">SUM(J27:K27)</f>
        <v>6638.7579999999998</v>
      </c>
      <c r="M27" s="81">
        <f>SUM(M28:M29)</f>
        <v>3550.9789999999998</v>
      </c>
      <c r="N27" s="82">
        <f>SUM(N28:N29)</f>
        <v>3087.779</v>
      </c>
      <c r="O27" s="83">
        <f t="shared" ref="O27:O35" si="39">SUM(M27:N27)</f>
        <v>6638.7579999999998</v>
      </c>
      <c r="P27" s="81">
        <f>SUM(P28:P29)</f>
        <v>3550.9789999999998</v>
      </c>
      <c r="Q27" s="82">
        <f>SUM(Q28:Q29)</f>
        <v>3087.779</v>
      </c>
      <c r="R27" s="83">
        <f t="shared" ref="R27:R35" si="40">SUM(P27:Q27)</f>
        <v>6638.7579999999998</v>
      </c>
    </row>
    <row r="28" spans="1:18" x14ac:dyDescent="0.25">
      <c r="A28" s="54"/>
      <c r="B28" s="63" t="s">
        <v>79</v>
      </c>
      <c r="C28" s="52" t="s">
        <v>57</v>
      </c>
      <c r="D28" s="81">
        <v>2251.5619999999999</v>
      </c>
      <c r="E28" s="82">
        <v>1803.8520000000001</v>
      </c>
      <c r="F28" s="83">
        <f t="shared" si="36"/>
        <v>4055.4139999999998</v>
      </c>
      <c r="G28" s="81">
        <f t="shared" ref="G28:G29" si="41">D28</f>
        <v>2251.5619999999999</v>
      </c>
      <c r="H28" s="82">
        <f t="shared" ref="H28:H29" si="42">E28</f>
        <v>1803.8520000000001</v>
      </c>
      <c r="I28" s="83">
        <f t="shared" si="37"/>
        <v>4055.4139999999998</v>
      </c>
      <c r="J28" s="81">
        <f t="shared" ref="J28:J29" si="43">G28</f>
        <v>2251.5619999999999</v>
      </c>
      <c r="K28" s="82">
        <f t="shared" ref="K28:K29" si="44">H28</f>
        <v>1803.8520000000001</v>
      </c>
      <c r="L28" s="83">
        <f t="shared" si="38"/>
        <v>4055.4139999999998</v>
      </c>
      <c r="M28" s="81">
        <f t="shared" ref="M28:M29" si="45">J28</f>
        <v>2251.5619999999999</v>
      </c>
      <c r="N28" s="82">
        <f t="shared" ref="N28:N29" si="46">K28</f>
        <v>1803.8520000000001</v>
      </c>
      <c r="O28" s="83">
        <f t="shared" si="39"/>
        <v>4055.4139999999998</v>
      </c>
      <c r="P28" s="81">
        <f t="shared" ref="P28:P29" si="47">M28</f>
        <v>2251.5619999999999</v>
      </c>
      <c r="Q28" s="82">
        <f t="shared" ref="Q28:Q29" si="48">N28</f>
        <v>1803.8520000000001</v>
      </c>
      <c r="R28" s="83">
        <f t="shared" si="40"/>
        <v>4055.4139999999998</v>
      </c>
    </row>
    <row r="29" spans="1:18" x14ac:dyDescent="0.25">
      <c r="A29" s="54"/>
      <c r="B29" s="63" t="s">
        <v>80</v>
      </c>
      <c r="C29" s="52" t="s">
        <v>57</v>
      </c>
      <c r="D29" s="81">
        <v>1299.4169999999999</v>
      </c>
      <c r="E29" s="82">
        <v>1283.9269999999999</v>
      </c>
      <c r="F29" s="83">
        <f t="shared" si="36"/>
        <v>2583.3440000000001</v>
      </c>
      <c r="G29" s="81">
        <f t="shared" si="41"/>
        <v>1299.4169999999999</v>
      </c>
      <c r="H29" s="82">
        <f t="shared" si="42"/>
        <v>1283.9269999999999</v>
      </c>
      <c r="I29" s="83">
        <f t="shared" si="37"/>
        <v>2583.3440000000001</v>
      </c>
      <c r="J29" s="81">
        <f t="shared" si="43"/>
        <v>1299.4169999999999</v>
      </c>
      <c r="K29" s="82">
        <f t="shared" si="44"/>
        <v>1283.9269999999999</v>
      </c>
      <c r="L29" s="83">
        <f t="shared" si="38"/>
        <v>2583.3440000000001</v>
      </c>
      <c r="M29" s="81">
        <f t="shared" si="45"/>
        <v>1299.4169999999999</v>
      </c>
      <c r="N29" s="82">
        <f t="shared" si="46"/>
        <v>1283.9269999999999</v>
      </c>
      <c r="O29" s="83">
        <f t="shared" si="39"/>
        <v>2583.3440000000001</v>
      </c>
      <c r="P29" s="81">
        <f t="shared" si="47"/>
        <v>1299.4169999999999</v>
      </c>
      <c r="Q29" s="82">
        <f t="shared" si="48"/>
        <v>1283.9269999999999</v>
      </c>
      <c r="R29" s="83">
        <f t="shared" si="40"/>
        <v>2583.3440000000001</v>
      </c>
    </row>
    <row r="30" spans="1:18" x14ac:dyDescent="0.25">
      <c r="A30" s="54" t="s">
        <v>82</v>
      </c>
      <c r="B30" s="62" t="s">
        <v>83</v>
      </c>
      <c r="C30" s="51" t="s">
        <v>57</v>
      </c>
      <c r="D30" s="81">
        <f>SUM(D31:D32)</f>
        <v>528.48400000000004</v>
      </c>
      <c r="E30" s="82">
        <f>SUM(E31:E32)</f>
        <v>448.02</v>
      </c>
      <c r="F30" s="83">
        <f t="shared" ref="F30:F32" si="49">SUM(D30:E30)</f>
        <v>976.50400000000002</v>
      </c>
      <c r="G30" s="81">
        <f>SUM(G31:G32)</f>
        <v>528.48400000000004</v>
      </c>
      <c r="H30" s="82">
        <f>SUM(H31:H32)</f>
        <v>448.02</v>
      </c>
      <c r="I30" s="83">
        <f t="shared" si="37"/>
        <v>976.50400000000002</v>
      </c>
      <c r="J30" s="81">
        <f>SUM(J31:J32)</f>
        <v>528.48400000000004</v>
      </c>
      <c r="K30" s="82">
        <f>SUM(K31:K32)</f>
        <v>448.02</v>
      </c>
      <c r="L30" s="83">
        <f t="shared" si="38"/>
        <v>976.50400000000002</v>
      </c>
      <c r="M30" s="81">
        <f>SUM(M31:M32)</f>
        <v>528.48400000000004</v>
      </c>
      <c r="N30" s="82">
        <f>SUM(N31:N32)</f>
        <v>448.02</v>
      </c>
      <c r="O30" s="83">
        <f t="shared" si="39"/>
        <v>976.50400000000002</v>
      </c>
      <c r="P30" s="81">
        <f>SUM(P31:P32)</f>
        <v>528.48400000000004</v>
      </c>
      <c r="Q30" s="82">
        <f>SUM(Q31:Q32)</f>
        <v>448.02</v>
      </c>
      <c r="R30" s="83">
        <f t="shared" si="40"/>
        <v>976.50400000000002</v>
      </c>
    </row>
    <row r="31" spans="1:18" x14ac:dyDescent="0.25">
      <c r="A31" s="54"/>
      <c r="B31" s="62" t="s">
        <v>79</v>
      </c>
      <c r="C31" s="51" t="s">
        <v>57</v>
      </c>
      <c r="D31" s="81">
        <v>488.11799999999999</v>
      </c>
      <c r="E31" s="82">
        <v>437.93599999999998</v>
      </c>
      <c r="F31" s="83">
        <f t="shared" si="49"/>
        <v>926.05399999999997</v>
      </c>
      <c r="G31" s="81">
        <f t="shared" ref="G31:G32" si="50">D31</f>
        <v>488.11799999999999</v>
      </c>
      <c r="H31" s="82">
        <f t="shared" ref="H31:H32" si="51">E31</f>
        <v>437.93599999999998</v>
      </c>
      <c r="I31" s="83">
        <f t="shared" si="37"/>
        <v>926.05399999999997</v>
      </c>
      <c r="J31" s="81">
        <f t="shared" ref="J31:J32" si="52">G31</f>
        <v>488.11799999999999</v>
      </c>
      <c r="K31" s="82">
        <f t="shared" ref="K31:K32" si="53">H31</f>
        <v>437.93599999999998</v>
      </c>
      <c r="L31" s="83">
        <f t="shared" si="38"/>
        <v>926.05399999999997</v>
      </c>
      <c r="M31" s="81">
        <f t="shared" ref="M31:M32" si="54">J31</f>
        <v>488.11799999999999</v>
      </c>
      <c r="N31" s="82">
        <f t="shared" ref="N31:N32" si="55">K31</f>
        <v>437.93599999999998</v>
      </c>
      <c r="O31" s="83">
        <f t="shared" si="39"/>
        <v>926.05399999999997</v>
      </c>
      <c r="P31" s="81">
        <f t="shared" ref="P31:P32" si="56">M31</f>
        <v>488.11799999999999</v>
      </c>
      <c r="Q31" s="82">
        <f t="shared" ref="Q31:Q32" si="57">N31</f>
        <v>437.93599999999998</v>
      </c>
      <c r="R31" s="83">
        <f t="shared" si="40"/>
        <v>926.05399999999997</v>
      </c>
    </row>
    <row r="32" spans="1:18" x14ac:dyDescent="0.25">
      <c r="A32" s="54"/>
      <c r="B32" s="62" t="s">
        <v>84</v>
      </c>
      <c r="C32" s="51" t="s">
        <v>57</v>
      </c>
      <c r="D32" s="81">
        <v>40.366</v>
      </c>
      <c r="E32" s="82">
        <v>10.084</v>
      </c>
      <c r="F32" s="83">
        <f t="shared" si="49"/>
        <v>50.45</v>
      </c>
      <c r="G32" s="81">
        <f t="shared" si="50"/>
        <v>40.366</v>
      </c>
      <c r="H32" s="82">
        <f t="shared" si="51"/>
        <v>10.084</v>
      </c>
      <c r="I32" s="83">
        <f t="shared" si="37"/>
        <v>50.45</v>
      </c>
      <c r="J32" s="81">
        <f t="shared" si="52"/>
        <v>40.366</v>
      </c>
      <c r="K32" s="82">
        <f t="shared" si="53"/>
        <v>10.084</v>
      </c>
      <c r="L32" s="83">
        <f t="shared" si="38"/>
        <v>50.45</v>
      </c>
      <c r="M32" s="81">
        <f t="shared" si="54"/>
        <v>40.366</v>
      </c>
      <c r="N32" s="82">
        <f t="shared" si="55"/>
        <v>10.084</v>
      </c>
      <c r="O32" s="83">
        <f t="shared" si="39"/>
        <v>50.45</v>
      </c>
      <c r="P32" s="81">
        <f t="shared" si="56"/>
        <v>40.366</v>
      </c>
      <c r="Q32" s="82">
        <f t="shared" si="57"/>
        <v>10.084</v>
      </c>
      <c r="R32" s="83">
        <f t="shared" si="40"/>
        <v>50.45</v>
      </c>
    </row>
    <row r="33" spans="1:18" x14ac:dyDescent="0.25">
      <c r="A33" s="54" t="s">
        <v>85</v>
      </c>
      <c r="B33" s="62" t="s">
        <v>0</v>
      </c>
      <c r="C33" s="51" t="s">
        <v>57</v>
      </c>
      <c r="D33" s="81">
        <f>SUM(D34:D35)</f>
        <v>42.204000000000001</v>
      </c>
      <c r="E33" s="82">
        <f>SUM(E34:E35)</f>
        <v>30.495000000000001</v>
      </c>
      <c r="F33" s="83">
        <f t="shared" ref="F33:F35" si="58">SUM(D33:E33)</f>
        <v>72.698999999999998</v>
      </c>
      <c r="G33" s="81">
        <f>SUM(G34:G35)</f>
        <v>42.204000000000001</v>
      </c>
      <c r="H33" s="82">
        <f>SUM(H34:H35)</f>
        <v>30.495000000000001</v>
      </c>
      <c r="I33" s="83">
        <f t="shared" si="37"/>
        <v>72.698999999999998</v>
      </c>
      <c r="J33" s="81">
        <f>SUM(J34:J35)</f>
        <v>42.204000000000001</v>
      </c>
      <c r="K33" s="82">
        <f>SUM(K34:K35)</f>
        <v>30.495000000000001</v>
      </c>
      <c r="L33" s="83">
        <f t="shared" si="38"/>
        <v>72.698999999999998</v>
      </c>
      <c r="M33" s="81">
        <f>SUM(M34:M35)</f>
        <v>42.204000000000001</v>
      </c>
      <c r="N33" s="82">
        <f>SUM(N34:N35)</f>
        <v>30.495000000000001</v>
      </c>
      <c r="O33" s="83">
        <f t="shared" si="39"/>
        <v>72.698999999999998</v>
      </c>
      <c r="P33" s="81">
        <f>SUM(P34:P35)</f>
        <v>42.204000000000001</v>
      </c>
      <c r="Q33" s="82">
        <f>SUM(Q34:Q35)</f>
        <v>30.495000000000001</v>
      </c>
      <c r="R33" s="83">
        <f t="shared" si="40"/>
        <v>72.698999999999998</v>
      </c>
    </row>
    <row r="34" spans="1:18" x14ac:dyDescent="0.25">
      <c r="A34" s="54"/>
      <c r="B34" s="62" t="s">
        <v>79</v>
      </c>
      <c r="C34" s="51" t="s">
        <v>57</v>
      </c>
      <c r="D34" s="81">
        <v>30.983000000000001</v>
      </c>
      <c r="E34" s="82">
        <v>19.695</v>
      </c>
      <c r="F34" s="83">
        <f t="shared" si="58"/>
        <v>50.677999999999997</v>
      </c>
      <c r="G34" s="81">
        <f t="shared" ref="G34:G35" si="59">D34</f>
        <v>30.983000000000001</v>
      </c>
      <c r="H34" s="82">
        <f t="shared" ref="H34:H35" si="60">E34</f>
        <v>19.695</v>
      </c>
      <c r="I34" s="83">
        <f t="shared" si="37"/>
        <v>50.677999999999997</v>
      </c>
      <c r="J34" s="81">
        <f t="shared" ref="J34:J35" si="61">G34</f>
        <v>30.983000000000001</v>
      </c>
      <c r="K34" s="82">
        <f t="shared" ref="K34:K35" si="62">H34</f>
        <v>19.695</v>
      </c>
      <c r="L34" s="83">
        <f t="shared" si="38"/>
        <v>50.677999999999997</v>
      </c>
      <c r="M34" s="81">
        <f t="shared" ref="M34:M35" si="63">J34</f>
        <v>30.983000000000001</v>
      </c>
      <c r="N34" s="82">
        <f t="shared" ref="N34:N35" si="64">K34</f>
        <v>19.695</v>
      </c>
      <c r="O34" s="83">
        <f t="shared" si="39"/>
        <v>50.677999999999997</v>
      </c>
      <c r="P34" s="81">
        <f t="shared" ref="P34:P35" si="65">M34</f>
        <v>30.983000000000001</v>
      </c>
      <c r="Q34" s="82">
        <f t="shared" ref="Q34:Q35" si="66">N34</f>
        <v>19.695</v>
      </c>
      <c r="R34" s="83">
        <f t="shared" si="40"/>
        <v>50.677999999999997</v>
      </c>
    </row>
    <row r="35" spans="1:18" x14ac:dyDescent="0.25">
      <c r="A35" s="54"/>
      <c r="B35" s="62" t="s">
        <v>86</v>
      </c>
      <c r="C35" s="51" t="s">
        <v>57</v>
      </c>
      <c r="D35" s="81">
        <v>11.221</v>
      </c>
      <c r="E35" s="82">
        <v>10.8</v>
      </c>
      <c r="F35" s="83">
        <f t="shared" si="58"/>
        <v>22.021000000000001</v>
      </c>
      <c r="G35" s="81">
        <f t="shared" si="59"/>
        <v>11.221</v>
      </c>
      <c r="H35" s="82">
        <f t="shared" si="60"/>
        <v>10.8</v>
      </c>
      <c r="I35" s="83">
        <f t="shared" si="37"/>
        <v>22.021000000000001</v>
      </c>
      <c r="J35" s="81">
        <f t="shared" si="61"/>
        <v>11.221</v>
      </c>
      <c r="K35" s="82">
        <f t="shared" si="62"/>
        <v>10.8</v>
      </c>
      <c r="L35" s="83">
        <f t="shared" si="38"/>
        <v>22.021000000000001</v>
      </c>
      <c r="M35" s="81">
        <f t="shared" si="63"/>
        <v>11.221</v>
      </c>
      <c r="N35" s="82">
        <f t="shared" si="64"/>
        <v>10.8</v>
      </c>
      <c r="O35" s="83">
        <f t="shared" si="39"/>
        <v>22.021000000000001</v>
      </c>
      <c r="P35" s="81">
        <f t="shared" si="65"/>
        <v>11.221</v>
      </c>
      <c r="Q35" s="82">
        <f t="shared" si="66"/>
        <v>10.8</v>
      </c>
      <c r="R35" s="83">
        <f t="shared" si="40"/>
        <v>22.021000000000001</v>
      </c>
    </row>
    <row r="36" spans="1:18" ht="31.5" x14ac:dyDescent="0.25">
      <c r="A36" s="55" t="s">
        <v>87</v>
      </c>
      <c r="B36" s="65" t="s">
        <v>88</v>
      </c>
      <c r="C36" s="52" t="s">
        <v>57</v>
      </c>
      <c r="D36" s="78"/>
      <c r="E36" s="79"/>
      <c r="F36" s="80"/>
      <c r="G36" s="78"/>
      <c r="H36" s="79"/>
      <c r="I36" s="80"/>
      <c r="J36" s="78"/>
      <c r="K36" s="79"/>
      <c r="L36" s="80"/>
      <c r="M36" s="78"/>
      <c r="N36" s="79"/>
      <c r="O36" s="80"/>
      <c r="P36" s="78"/>
      <c r="Q36" s="79"/>
      <c r="R36" s="80"/>
    </row>
    <row r="37" spans="1:18" x14ac:dyDescent="0.25">
      <c r="A37" s="56"/>
      <c r="B37" s="64" t="s">
        <v>61</v>
      </c>
      <c r="C37" s="68" t="s">
        <v>57</v>
      </c>
      <c r="D37" s="84"/>
      <c r="E37" s="85"/>
      <c r="F37" s="86"/>
      <c r="G37" s="84"/>
      <c r="H37" s="85"/>
      <c r="I37" s="86"/>
      <c r="J37" s="84"/>
      <c r="K37" s="85"/>
      <c r="L37" s="86"/>
      <c r="M37" s="84"/>
      <c r="N37" s="85"/>
      <c r="O37" s="86"/>
      <c r="P37" s="84"/>
      <c r="Q37" s="85"/>
      <c r="R37" s="86"/>
    </row>
    <row r="38" spans="1:18" x14ac:dyDescent="0.25">
      <c r="A38" s="151" t="s">
        <v>89</v>
      </c>
      <c r="B38" s="151"/>
      <c r="C38" s="151"/>
      <c r="D38" s="151"/>
      <c r="E38" s="151"/>
    </row>
    <row r="39" spans="1:18" x14ac:dyDescent="0.25">
      <c r="P39" s="108"/>
      <c r="Q39" s="108"/>
    </row>
  </sheetData>
  <mergeCells count="11">
    <mergeCell ref="P4:R4"/>
    <mergeCell ref="M4:O4"/>
    <mergeCell ref="D2:R2"/>
    <mergeCell ref="D3:R3"/>
    <mergeCell ref="A38:E38"/>
    <mergeCell ref="D4:F4"/>
    <mergeCell ref="J4:L4"/>
    <mergeCell ref="A2:A5"/>
    <mergeCell ref="B2:B5"/>
    <mergeCell ref="C2:C5"/>
    <mergeCell ref="G4:I4"/>
  </mergeCells>
  <printOptions horizontalCentered="1"/>
  <pageMargins left="0.39370078740157483" right="0.39370078740157483" top="1.1811023622047245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29"/>
  <sheetViews>
    <sheetView topLeftCell="A7" zoomScale="80" zoomScaleNormal="80" workbookViewId="0">
      <selection activeCell="D27" sqref="D27:H27"/>
    </sheetView>
  </sheetViews>
  <sheetFormatPr defaultRowHeight="15.75" x14ac:dyDescent="0.25"/>
  <cols>
    <col min="1" max="1" width="6.28515625" style="1" customWidth="1"/>
    <col min="2" max="2" width="45.85546875" style="1" customWidth="1"/>
    <col min="3" max="3" width="13.140625" style="1" customWidth="1"/>
    <col min="4" max="8" width="14.5703125" style="1" customWidth="1"/>
    <col min="9" max="16384" width="9.140625" style="1"/>
  </cols>
  <sheetData>
    <row r="1" spans="1:8" ht="50.25" customHeight="1" x14ac:dyDescent="0.25">
      <c r="A1" s="162" t="s">
        <v>96</v>
      </c>
      <c r="B1" s="162"/>
      <c r="C1" s="162"/>
      <c r="D1" s="162"/>
      <c r="E1" s="162"/>
      <c r="F1" s="162"/>
      <c r="G1" s="162"/>
      <c r="H1" s="162"/>
    </row>
    <row r="2" spans="1:8" ht="19.899999999999999" customHeight="1" x14ac:dyDescent="0.25">
      <c r="A2" s="163" t="s">
        <v>117</v>
      </c>
      <c r="B2" s="163"/>
      <c r="C2" s="163"/>
      <c r="D2" s="163"/>
      <c r="E2" s="163"/>
      <c r="F2" s="163"/>
      <c r="G2" s="163"/>
      <c r="H2" s="163"/>
    </row>
    <row r="3" spans="1:8" ht="66.75" customHeight="1" x14ac:dyDescent="0.25">
      <c r="A3" s="128" t="s">
        <v>118</v>
      </c>
      <c r="B3" s="128" t="s">
        <v>4</v>
      </c>
      <c r="C3" s="128" t="s">
        <v>119</v>
      </c>
      <c r="D3" s="164" t="s">
        <v>5</v>
      </c>
      <c r="E3" s="165"/>
      <c r="F3" s="165"/>
      <c r="G3" s="165"/>
      <c r="H3" s="166"/>
    </row>
    <row r="4" spans="1:8" x14ac:dyDescent="0.25">
      <c r="A4" s="128">
        <v>1</v>
      </c>
      <c r="B4" s="128">
        <v>2</v>
      </c>
      <c r="C4" s="128">
        <v>3</v>
      </c>
      <c r="D4" s="164">
        <v>4</v>
      </c>
      <c r="E4" s="165"/>
      <c r="F4" s="165"/>
      <c r="G4" s="165"/>
      <c r="H4" s="166"/>
    </row>
    <row r="5" spans="1:8" ht="18" customHeight="1" x14ac:dyDescent="0.25">
      <c r="A5" s="129" t="s">
        <v>3</v>
      </c>
      <c r="B5" s="130"/>
      <c r="C5" s="129"/>
      <c r="D5" s="168"/>
      <c r="E5" s="169"/>
      <c r="F5" s="169"/>
      <c r="G5" s="169"/>
      <c r="H5" s="170"/>
    </row>
    <row r="6" spans="1:8" ht="20.25" customHeight="1" x14ac:dyDescent="0.25">
      <c r="A6" s="171" t="s">
        <v>6</v>
      </c>
      <c r="B6" s="172"/>
      <c r="C6" s="173"/>
      <c r="D6" s="174" t="s">
        <v>120</v>
      </c>
      <c r="E6" s="175"/>
      <c r="F6" s="175"/>
      <c r="G6" s="175"/>
      <c r="H6" s="176"/>
    </row>
    <row r="7" spans="1:8" ht="15.6" customHeight="1" x14ac:dyDescent="0.25">
      <c r="A7" s="167" t="s">
        <v>121</v>
      </c>
      <c r="B7" s="167"/>
      <c r="C7" s="167"/>
      <c r="D7" s="167"/>
      <c r="E7" s="167"/>
      <c r="F7" s="167"/>
      <c r="G7" s="167"/>
      <c r="H7" s="167"/>
    </row>
    <row r="8" spans="1:8" ht="19.5" customHeight="1" x14ac:dyDescent="0.25">
      <c r="A8" s="6"/>
      <c r="B8" s="6"/>
      <c r="C8" s="6"/>
      <c r="D8" s="6"/>
      <c r="E8" s="6"/>
      <c r="F8" s="6"/>
      <c r="G8" s="6"/>
      <c r="H8" s="6"/>
    </row>
    <row r="9" spans="1:8" ht="15.75" customHeight="1" x14ac:dyDescent="0.25">
      <c r="A9" s="178" t="s">
        <v>99</v>
      </c>
      <c r="B9" s="178"/>
      <c r="C9" s="178"/>
      <c r="D9" s="178"/>
      <c r="E9" s="178"/>
      <c r="F9" s="178"/>
      <c r="G9" s="178"/>
      <c r="H9" s="178"/>
    </row>
    <row r="10" spans="1:8" ht="64.5" customHeight="1" x14ac:dyDescent="0.25">
      <c r="A10" s="128" t="s">
        <v>118</v>
      </c>
      <c r="B10" s="128" t="s">
        <v>4</v>
      </c>
      <c r="C10" s="128" t="s">
        <v>119</v>
      </c>
      <c r="D10" s="164" t="s">
        <v>5</v>
      </c>
      <c r="E10" s="165"/>
      <c r="F10" s="165"/>
      <c r="G10" s="165"/>
      <c r="H10" s="166"/>
    </row>
    <row r="11" spans="1:8" x14ac:dyDescent="0.25">
      <c r="A11" s="128">
        <v>1</v>
      </c>
      <c r="B11" s="128">
        <v>2</v>
      </c>
      <c r="C11" s="128">
        <v>3</v>
      </c>
      <c r="D11" s="164">
        <v>4</v>
      </c>
      <c r="E11" s="165"/>
      <c r="F11" s="165"/>
      <c r="G11" s="165"/>
      <c r="H11" s="166"/>
    </row>
    <row r="12" spans="1:8" x14ac:dyDescent="0.25">
      <c r="A12" s="129" t="s">
        <v>3</v>
      </c>
      <c r="B12" s="130"/>
      <c r="C12" s="129"/>
      <c r="D12" s="168"/>
      <c r="E12" s="169"/>
      <c r="F12" s="169"/>
      <c r="G12" s="169"/>
      <c r="H12" s="170"/>
    </row>
    <row r="13" spans="1:8" ht="15.75" customHeight="1" x14ac:dyDescent="0.25">
      <c r="A13" s="171" t="s">
        <v>6</v>
      </c>
      <c r="B13" s="172"/>
      <c r="C13" s="173"/>
      <c r="D13" s="174" t="s">
        <v>120</v>
      </c>
      <c r="E13" s="175"/>
      <c r="F13" s="175"/>
      <c r="G13" s="175"/>
      <c r="H13" s="176"/>
    </row>
    <row r="14" spans="1:8" ht="16.149999999999999" customHeight="1" x14ac:dyDescent="0.25">
      <c r="A14" s="177" t="s">
        <v>100</v>
      </c>
      <c r="B14" s="177"/>
      <c r="C14" s="177"/>
      <c r="D14" s="177"/>
      <c r="E14" s="177"/>
      <c r="F14" s="177"/>
      <c r="G14" s="177"/>
      <c r="H14" s="177"/>
    </row>
    <row r="15" spans="1:8" x14ac:dyDescent="0.25">
      <c r="A15" s="6"/>
      <c r="B15" s="6"/>
      <c r="C15" s="6"/>
      <c r="D15" s="6"/>
      <c r="E15" s="13"/>
      <c r="F15" s="13"/>
    </row>
    <row r="16" spans="1:8" ht="35.25" customHeight="1" x14ac:dyDescent="0.25">
      <c r="A16" s="179" t="s">
        <v>101</v>
      </c>
      <c r="B16" s="179"/>
      <c r="C16" s="179"/>
      <c r="D16" s="179"/>
      <c r="E16" s="179"/>
      <c r="F16" s="179"/>
      <c r="G16" s="179"/>
      <c r="H16" s="179"/>
    </row>
    <row r="17" spans="1:8" ht="69" customHeight="1" x14ac:dyDescent="0.25">
      <c r="A17" s="128" t="s">
        <v>118</v>
      </c>
      <c r="B17" s="128" t="s">
        <v>4</v>
      </c>
      <c r="C17" s="128" t="s">
        <v>119</v>
      </c>
      <c r="D17" s="164" t="s">
        <v>5</v>
      </c>
      <c r="E17" s="165"/>
      <c r="F17" s="165"/>
      <c r="G17" s="165"/>
      <c r="H17" s="166"/>
    </row>
    <row r="18" spans="1:8" x14ac:dyDescent="0.25">
      <c r="A18" s="128">
        <v>1</v>
      </c>
      <c r="B18" s="128">
        <v>2</v>
      </c>
      <c r="C18" s="128">
        <v>3</v>
      </c>
      <c r="D18" s="164">
        <v>4</v>
      </c>
      <c r="E18" s="165"/>
      <c r="F18" s="165"/>
      <c r="G18" s="165"/>
      <c r="H18" s="166"/>
    </row>
    <row r="19" spans="1:8" x14ac:dyDescent="0.25">
      <c r="A19" s="129" t="s">
        <v>3</v>
      </c>
      <c r="B19" s="130"/>
      <c r="C19" s="129"/>
      <c r="D19" s="168"/>
      <c r="E19" s="169"/>
      <c r="F19" s="169"/>
      <c r="G19" s="169"/>
      <c r="H19" s="170"/>
    </row>
    <row r="20" spans="1:8" ht="21" customHeight="1" x14ac:dyDescent="0.25">
      <c r="A20" s="171" t="s">
        <v>6</v>
      </c>
      <c r="B20" s="172"/>
      <c r="C20" s="173"/>
      <c r="D20" s="174" t="s">
        <v>120</v>
      </c>
      <c r="E20" s="175"/>
      <c r="F20" s="175"/>
      <c r="G20" s="175"/>
      <c r="H20" s="176"/>
    </row>
    <row r="21" spans="1:8" ht="16.899999999999999" customHeight="1" x14ac:dyDescent="0.25">
      <c r="A21" s="177" t="s">
        <v>102</v>
      </c>
      <c r="B21" s="177"/>
      <c r="C21" s="177"/>
      <c r="D21" s="177"/>
      <c r="E21" s="177"/>
      <c r="F21" s="177"/>
      <c r="G21" s="177"/>
      <c r="H21" s="177"/>
    </row>
    <row r="22" spans="1:8" x14ac:dyDescent="0.25">
      <c r="A22" s="3"/>
      <c r="B22" s="4"/>
      <c r="C22" s="5"/>
      <c r="D22" s="5"/>
    </row>
    <row r="23" spans="1:8" s="87" customFormat="1" ht="19.899999999999999" customHeight="1" x14ac:dyDescent="0.2">
      <c r="A23" s="156" t="s">
        <v>95</v>
      </c>
      <c r="B23" s="156"/>
      <c r="C23" s="156"/>
      <c r="D23" s="156"/>
      <c r="E23" s="156"/>
      <c r="F23" s="156"/>
      <c r="G23" s="156"/>
      <c r="H23" s="156"/>
    </row>
    <row r="24" spans="1:8" ht="20.25" customHeight="1" x14ac:dyDescent="0.25">
      <c r="A24" s="157" t="s">
        <v>52</v>
      </c>
      <c r="B24" s="157" t="s">
        <v>1</v>
      </c>
      <c r="C24" s="157" t="s">
        <v>8</v>
      </c>
      <c r="D24" s="159" t="s">
        <v>9</v>
      </c>
      <c r="E24" s="160"/>
      <c r="F24" s="160"/>
      <c r="G24" s="160"/>
      <c r="H24" s="161"/>
    </row>
    <row r="25" spans="1:8" ht="19.5" customHeight="1" x14ac:dyDescent="0.25">
      <c r="A25" s="158"/>
      <c r="B25" s="158"/>
      <c r="C25" s="158"/>
      <c r="D25" s="109" t="s">
        <v>108</v>
      </c>
      <c r="E25" s="109" t="s">
        <v>109</v>
      </c>
      <c r="F25" s="109" t="s">
        <v>110</v>
      </c>
      <c r="G25" s="109" t="s">
        <v>111</v>
      </c>
      <c r="H25" s="109" t="s">
        <v>112</v>
      </c>
    </row>
    <row r="26" spans="1:8" x14ac:dyDescent="0.25">
      <c r="A26" s="47">
        <v>1</v>
      </c>
      <c r="B26" s="47">
        <f t="shared" ref="B26:H26" si="0">A26+1</f>
        <v>2</v>
      </c>
      <c r="C26" s="47">
        <f t="shared" si="0"/>
        <v>3</v>
      </c>
      <c r="D26" s="47">
        <f t="shared" si="0"/>
        <v>4</v>
      </c>
      <c r="E26" s="47">
        <f t="shared" si="0"/>
        <v>5</v>
      </c>
      <c r="F26" s="47">
        <f t="shared" si="0"/>
        <v>6</v>
      </c>
      <c r="G26" s="47">
        <f t="shared" si="0"/>
        <v>7</v>
      </c>
      <c r="H26" s="47">
        <f t="shared" si="0"/>
        <v>8</v>
      </c>
    </row>
    <row r="27" spans="1:8" ht="22.5" customHeight="1" x14ac:dyDescent="0.25">
      <c r="A27" s="41" t="s">
        <v>3</v>
      </c>
      <c r="B27" s="42" t="s">
        <v>103</v>
      </c>
      <c r="C27" s="48" t="s">
        <v>104</v>
      </c>
      <c r="D27" s="131">
        <f>[1]Амгуэма!$Q$34</f>
        <v>11745.566167482855</v>
      </c>
      <c r="E27" s="131">
        <f>[1]Амгуэма!$W$34</f>
        <v>19908.576393563912</v>
      </c>
      <c r="F27" s="131">
        <f>[1]Амгуэма!$AC$34</f>
        <v>21383.737768427978</v>
      </c>
      <c r="G27" s="131">
        <f>[1]Амгуэма!$AI$34</f>
        <v>20778.152132031108</v>
      </c>
      <c r="H27" s="131">
        <f>[1]Амгуэма!$AO$34</f>
        <v>21421.797832622182</v>
      </c>
    </row>
    <row r="28" spans="1:8" ht="22.5" customHeight="1" x14ac:dyDescent="0.25">
      <c r="A28" s="89"/>
      <c r="B28" s="90"/>
      <c r="C28" s="91"/>
      <c r="D28" s="92"/>
      <c r="E28" s="92"/>
      <c r="F28" s="92"/>
      <c r="G28" s="92"/>
      <c r="H28" s="92"/>
    </row>
    <row r="29" spans="1:8" ht="13.5" customHeight="1" x14ac:dyDescent="0.25"/>
  </sheetData>
  <mergeCells count="27">
    <mergeCell ref="A16:H16"/>
    <mergeCell ref="D17:H17"/>
    <mergeCell ref="D18:H18"/>
    <mergeCell ref="A21:H21"/>
    <mergeCell ref="D19:H19"/>
    <mergeCell ref="A20:C20"/>
    <mergeCell ref="D20:H20"/>
    <mergeCell ref="A14:H14"/>
    <mergeCell ref="A9:H9"/>
    <mergeCell ref="D10:H10"/>
    <mergeCell ref="D11:H11"/>
    <mergeCell ref="D12:H12"/>
    <mergeCell ref="A13:C13"/>
    <mergeCell ref="D13:H13"/>
    <mergeCell ref="A1:H1"/>
    <mergeCell ref="A2:H2"/>
    <mergeCell ref="D3:H3"/>
    <mergeCell ref="D4:H4"/>
    <mergeCell ref="A7:H7"/>
    <mergeCell ref="D5:H5"/>
    <mergeCell ref="A6:C6"/>
    <mergeCell ref="D6:H6"/>
    <mergeCell ref="A23:H23"/>
    <mergeCell ref="A24:A25"/>
    <mergeCell ref="B24:B25"/>
    <mergeCell ref="C24:C25"/>
    <mergeCell ref="D24:H24"/>
  </mergeCells>
  <phoneticPr fontId="1" type="noConversion"/>
  <printOptions horizontalCentered="1"/>
  <pageMargins left="0.39370078740157483" right="0.39370078740157483" top="1.1811023622047245" bottom="0.39370078740157483" header="0.31496062992125984" footer="0.31496062992125984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26"/>
  <sheetViews>
    <sheetView view="pageBreakPreview" topLeftCell="A10" zoomScale="60" zoomScaleNormal="80" workbookViewId="0">
      <selection activeCell="C20" sqref="C20"/>
    </sheetView>
  </sheetViews>
  <sheetFormatPr defaultRowHeight="15.75" x14ac:dyDescent="0.25"/>
  <cols>
    <col min="1" max="1" width="6.28515625" style="1" customWidth="1"/>
    <col min="2" max="2" width="45.85546875" style="1" customWidth="1"/>
    <col min="3" max="3" width="11.7109375" style="1" customWidth="1"/>
    <col min="4" max="8" width="14.5703125" style="1" customWidth="1"/>
    <col min="9" max="16384" width="9.140625" style="1"/>
  </cols>
  <sheetData>
    <row r="1" spans="1:8" ht="30.75" customHeight="1" x14ac:dyDescent="0.25">
      <c r="A1" s="180" t="s">
        <v>97</v>
      </c>
      <c r="B1" s="180"/>
      <c r="C1" s="180"/>
      <c r="D1" s="180"/>
      <c r="E1" s="180"/>
      <c r="F1" s="180"/>
      <c r="G1" s="180"/>
      <c r="H1" s="180"/>
    </row>
    <row r="2" spans="1:8" ht="13.5" customHeight="1" x14ac:dyDescent="0.25">
      <c r="A2" s="193" t="s">
        <v>52</v>
      </c>
      <c r="B2" s="193" t="s">
        <v>1</v>
      </c>
      <c r="C2" s="193" t="s">
        <v>8</v>
      </c>
      <c r="D2" s="181" t="s">
        <v>29</v>
      </c>
      <c r="E2" s="182"/>
      <c r="F2" s="182"/>
      <c r="G2" s="182"/>
      <c r="H2" s="183"/>
    </row>
    <row r="3" spans="1:8" ht="10.5" customHeight="1" x14ac:dyDescent="0.25">
      <c r="A3" s="194"/>
      <c r="B3" s="194"/>
      <c r="C3" s="194"/>
      <c r="D3" s="184"/>
      <c r="E3" s="185"/>
      <c r="F3" s="185"/>
      <c r="G3" s="185"/>
      <c r="H3" s="186"/>
    </row>
    <row r="4" spans="1:8" x14ac:dyDescent="0.25">
      <c r="A4" s="194"/>
      <c r="B4" s="194"/>
      <c r="C4" s="194"/>
      <c r="D4" s="109" t="s">
        <v>108</v>
      </c>
      <c r="E4" s="109" t="s">
        <v>109</v>
      </c>
      <c r="F4" s="109" t="s">
        <v>110</v>
      </c>
      <c r="G4" s="109" t="s">
        <v>111</v>
      </c>
      <c r="H4" s="109" t="s">
        <v>112</v>
      </c>
    </row>
    <row r="5" spans="1:8" x14ac:dyDescent="0.25">
      <c r="A5" s="195"/>
      <c r="B5" s="195"/>
      <c r="C5" s="195"/>
      <c r="D5" s="88" t="s">
        <v>107</v>
      </c>
      <c r="E5" s="88" t="s">
        <v>107</v>
      </c>
      <c r="F5" s="88" t="s">
        <v>107</v>
      </c>
      <c r="G5" s="88" t="s">
        <v>107</v>
      </c>
      <c r="H5" s="88" t="s">
        <v>107</v>
      </c>
    </row>
    <row r="6" spans="1:8" x14ac:dyDescent="0.25">
      <c r="A6" s="18">
        <v>1</v>
      </c>
      <c r="B6" s="48">
        <f t="shared" ref="B6:H6" si="0">A6+1</f>
        <v>2</v>
      </c>
      <c r="C6" s="48">
        <f t="shared" si="0"/>
        <v>3</v>
      </c>
      <c r="D6" s="48">
        <f t="shared" si="0"/>
        <v>4</v>
      </c>
      <c r="E6" s="48">
        <f t="shared" si="0"/>
        <v>5</v>
      </c>
      <c r="F6" s="48">
        <f t="shared" si="0"/>
        <v>6</v>
      </c>
      <c r="G6" s="48">
        <f t="shared" si="0"/>
        <v>7</v>
      </c>
      <c r="H6" s="48">
        <f t="shared" si="0"/>
        <v>8</v>
      </c>
    </row>
    <row r="7" spans="1:8" x14ac:dyDescent="0.25">
      <c r="A7" s="19" t="s">
        <v>20</v>
      </c>
      <c r="B7" s="196" t="s">
        <v>10</v>
      </c>
      <c r="C7" s="197"/>
      <c r="D7" s="197"/>
      <c r="E7" s="197"/>
      <c r="F7" s="197"/>
      <c r="G7" s="197"/>
      <c r="H7" s="198"/>
    </row>
    <row r="8" spans="1:8" ht="93.75" customHeight="1" x14ac:dyDescent="0.25">
      <c r="A8" s="7" t="s">
        <v>22</v>
      </c>
      <c r="B8" s="93" t="s">
        <v>30</v>
      </c>
      <c r="C8" s="94" t="s">
        <v>2</v>
      </c>
      <c r="D8" s="110" t="e">
        <f>D9/D10*100</f>
        <v>#DIV/0!</v>
      </c>
      <c r="E8" s="111" t="e">
        <f>E9/E10*100</f>
        <v>#DIV/0!</v>
      </c>
      <c r="F8" s="112" t="e">
        <f>F9/F10*100</f>
        <v>#DIV/0!</v>
      </c>
      <c r="G8" s="111" t="e">
        <f>G9/G10*100</f>
        <v>#DIV/0!</v>
      </c>
      <c r="H8" s="113" t="e">
        <f>H9/H10*100</f>
        <v>#DIV/0!</v>
      </c>
    </row>
    <row r="9" spans="1:8" ht="47.25" customHeight="1" x14ac:dyDescent="0.25">
      <c r="A9" s="20" t="s">
        <v>11</v>
      </c>
      <c r="B9" s="95" t="s">
        <v>36</v>
      </c>
      <c r="C9" s="21" t="s">
        <v>21</v>
      </c>
      <c r="D9" s="114">
        <v>0</v>
      </c>
      <c r="E9" s="115">
        <v>0</v>
      </c>
      <c r="F9" s="115">
        <v>0</v>
      </c>
      <c r="G9" s="115">
        <v>0</v>
      </c>
      <c r="H9" s="116">
        <v>0</v>
      </c>
    </row>
    <row r="10" spans="1:8" ht="17.25" customHeight="1" x14ac:dyDescent="0.25">
      <c r="A10" s="22" t="s">
        <v>12</v>
      </c>
      <c r="B10" s="96" t="s">
        <v>19</v>
      </c>
      <c r="C10" s="23" t="s">
        <v>21</v>
      </c>
      <c r="D10" s="114">
        <v>0</v>
      </c>
      <c r="E10" s="115">
        <v>0</v>
      </c>
      <c r="F10" s="115">
        <v>0</v>
      </c>
      <c r="G10" s="115">
        <v>0</v>
      </c>
      <c r="H10" s="116">
        <v>0</v>
      </c>
    </row>
    <row r="11" spans="1:8" ht="111.75" customHeight="1" x14ac:dyDescent="0.25">
      <c r="A11" s="10" t="s">
        <v>26</v>
      </c>
      <c r="B11" s="97" t="s">
        <v>31</v>
      </c>
      <c r="C11" s="11" t="s">
        <v>2</v>
      </c>
      <c r="D11" s="114">
        <f>D12/D13*100</f>
        <v>0</v>
      </c>
      <c r="E11" s="115">
        <f>E12/E13*100</f>
        <v>0</v>
      </c>
      <c r="F11" s="115">
        <f>F12/F13*100</f>
        <v>0</v>
      </c>
      <c r="G11" s="115">
        <f>G12/G13*100</f>
        <v>0</v>
      </c>
      <c r="H11" s="116">
        <f>H12/H13*100</f>
        <v>0</v>
      </c>
    </row>
    <row r="12" spans="1:8" ht="48.75" customHeight="1" x14ac:dyDescent="0.25">
      <c r="A12" s="10" t="s">
        <v>14</v>
      </c>
      <c r="B12" s="95" t="s">
        <v>36</v>
      </c>
      <c r="C12" s="21" t="s">
        <v>21</v>
      </c>
      <c r="D12" s="114">
        <v>0</v>
      </c>
      <c r="E12" s="115">
        <v>0</v>
      </c>
      <c r="F12" s="115">
        <v>0</v>
      </c>
      <c r="G12" s="115">
        <v>0</v>
      </c>
      <c r="H12" s="116">
        <v>0</v>
      </c>
    </row>
    <row r="13" spans="1:8" ht="18.600000000000001" customHeight="1" x14ac:dyDescent="0.25">
      <c r="A13" s="12" t="s">
        <v>23</v>
      </c>
      <c r="B13" s="24" t="s">
        <v>19</v>
      </c>
      <c r="C13" s="25" t="s">
        <v>21</v>
      </c>
      <c r="D13" s="45">
        <v>24</v>
      </c>
      <c r="E13" s="46">
        <v>24</v>
      </c>
      <c r="F13" s="46">
        <v>24</v>
      </c>
      <c r="G13" s="98">
        <v>24</v>
      </c>
      <c r="H13" s="99">
        <v>24</v>
      </c>
    </row>
    <row r="14" spans="1:8" ht="15" hidden="1" customHeight="1" x14ac:dyDescent="0.25">
      <c r="A14" s="199" t="s">
        <v>7</v>
      </c>
      <c r="B14" s="193" t="s">
        <v>1</v>
      </c>
      <c r="C14" s="193" t="s">
        <v>8</v>
      </c>
      <c r="D14" s="181" t="s">
        <v>29</v>
      </c>
      <c r="E14" s="182"/>
      <c r="F14" s="182"/>
      <c r="G14" s="182"/>
      <c r="H14" s="183"/>
    </row>
    <row r="15" spans="1:8" ht="12" hidden="1" customHeight="1" x14ac:dyDescent="0.25">
      <c r="A15" s="200"/>
      <c r="B15" s="194"/>
      <c r="C15" s="194"/>
      <c r="D15" s="184"/>
      <c r="E15" s="185"/>
      <c r="F15" s="185"/>
      <c r="G15" s="185"/>
      <c r="H15" s="186"/>
    </row>
    <row r="16" spans="1:8" ht="21" hidden="1" customHeight="1" x14ac:dyDescent="0.25">
      <c r="A16" s="201"/>
      <c r="B16" s="195"/>
      <c r="C16" s="195"/>
      <c r="D16" s="88" t="s">
        <v>91</v>
      </c>
      <c r="E16" s="88" t="s">
        <v>90</v>
      </c>
      <c r="F16" s="88" t="s">
        <v>92</v>
      </c>
      <c r="G16" s="88" t="s">
        <v>93</v>
      </c>
      <c r="H16" s="88" t="s">
        <v>94</v>
      </c>
    </row>
    <row r="17" spans="1:9" ht="21" hidden="1" customHeight="1" x14ac:dyDescent="0.25">
      <c r="A17" s="18">
        <v>1</v>
      </c>
      <c r="B17" s="48">
        <v>2</v>
      </c>
      <c r="C17" s="48">
        <v>3</v>
      </c>
      <c r="D17" s="15">
        <v>4</v>
      </c>
      <c r="E17" s="15">
        <v>5</v>
      </c>
      <c r="F17" s="48">
        <f>E17+1</f>
        <v>6</v>
      </c>
      <c r="G17" s="48">
        <f>F17+1</f>
        <v>7</v>
      </c>
      <c r="H17" s="48">
        <f>G17+1</f>
        <v>8</v>
      </c>
    </row>
    <row r="18" spans="1:9" ht="17.25" customHeight="1" x14ac:dyDescent="0.25">
      <c r="A18" s="9" t="s">
        <v>24</v>
      </c>
      <c r="B18" s="187" t="s">
        <v>13</v>
      </c>
      <c r="C18" s="188"/>
      <c r="D18" s="188"/>
      <c r="E18" s="188"/>
      <c r="F18" s="188"/>
      <c r="G18" s="188"/>
      <c r="H18" s="189"/>
    </row>
    <row r="19" spans="1:9" ht="48.75" customHeight="1" x14ac:dyDescent="0.25">
      <c r="A19" s="7" t="s">
        <v>22</v>
      </c>
      <c r="B19" s="100" t="s">
        <v>105</v>
      </c>
      <c r="C19" s="8" t="s">
        <v>15</v>
      </c>
      <c r="D19" s="117">
        <f>D20/D21</f>
        <v>0</v>
      </c>
      <c r="E19" s="118">
        <f>E20/E21</f>
        <v>0</v>
      </c>
      <c r="F19" s="118">
        <f>F20/F21</f>
        <v>0</v>
      </c>
      <c r="G19" s="118">
        <f>G20/G21</f>
        <v>0</v>
      </c>
      <c r="H19" s="119">
        <f>H20/H21</f>
        <v>0</v>
      </c>
    </row>
    <row r="20" spans="1:9" ht="235.5" customHeight="1" x14ac:dyDescent="0.25">
      <c r="A20" s="10" t="s">
        <v>11</v>
      </c>
      <c r="B20" s="101" t="s">
        <v>37</v>
      </c>
      <c r="C20" s="21" t="s">
        <v>21</v>
      </c>
      <c r="D20" s="114">
        <v>0</v>
      </c>
      <c r="E20" s="115">
        <v>0</v>
      </c>
      <c r="F20" s="115">
        <v>0</v>
      </c>
      <c r="G20" s="115">
        <v>0</v>
      </c>
      <c r="H20" s="116">
        <v>0</v>
      </c>
    </row>
    <row r="21" spans="1:9" ht="19.5" customHeight="1" x14ac:dyDescent="0.25">
      <c r="A21" s="17" t="s">
        <v>12</v>
      </c>
      <c r="B21" s="102" t="s">
        <v>106</v>
      </c>
      <c r="C21" s="103" t="s">
        <v>25</v>
      </c>
      <c r="D21" s="120">
        <v>3.7351000000000001</v>
      </c>
      <c r="E21" s="121">
        <f>D21</f>
        <v>3.7351000000000001</v>
      </c>
      <c r="F21" s="121">
        <f>E21</f>
        <v>3.7351000000000001</v>
      </c>
      <c r="G21" s="122">
        <f>F21</f>
        <v>3.7351000000000001</v>
      </c>
      <c r="H21" s="123">
        <f>G21</f>
        <v>3.7351000000000001</v>
      </c>
      <c r="I21" s="107"/>
    </row>
    <row r="22" spans="1:9" ht="18.75" customHeight="1" x14ac:dyDescent="0.25">
      <c r="A22" s="26" t="s">
        <v>28</v>
      </c>
      <c r="B22" s="190" t="s">
        <v>32</v>
      </c>
      <c r="C22" s="191"/>
      <c r="D22" s="191"/>
      <c r="E22" s="191"/>
      <c r="F22" s="191"/>
      <c r="G22" s="191"/>
      <c r="H22" s="192"/>
    </row>
    <row r="23" spans="1:9" ht="34.5" customHeight="1" x14ac:dyDescent="0.25">
      <c r="A23" s="7" t="s">
        <v>22</v>
      </c>
      <c r="B23" s="104" t="s">
        <v>33</v>
      </c>
      <c r="C23" s="94" t="s">
        <v>34</v>
      </c>
      <c r="D23" s="132">
        <f>[1]Амгуэма!$Q$22</f>
        <v>5.7803375497958338E-2</v>
      </c>
      <c r="E23" s="133">
        <f>[1]Амгуэма!$W$22</f>
        <v>5.7701685719500004E-2</v>
      </c>
      <c r="F23" s="133">
        <f>[1]Амгуэма!$AC$22</f>
        <v>5.7701685719500004E-2</v>
      </c>
      <c r="G23" s="133">
        <f>[1]Амгуэма!$AI$22</f>
        <v>5.7701685719500004E-2</v>
      </c>
      <c r="H23" s="134">
        <f>[1]Амгуэма!$AO$22</f>
        <v>5.7701685719500004E-2</v>
      </c>
    </row>
    <row r="24" spans="1:9" ht="34.5" customHeight="1" x14ac:dyDescent="0.25">
      <c r="A24" s="10" t="s">
        <v>11</v>
      </c>
      <c r="B24" s="105" t="s">
        <v>38</v>
      </c>
      <c r="C24" s="27" t="s">
        <v>39</v>
      </c>
      <c r="D24" s="124">
        <f>[1]Амгуэма!$Q$28/1000</f>
        <v>0.44912842936063968</v>
      </c>
      <c r="E24" s="125">
        <f>[1]Амгуэма!$W$28/1000</f>
        <v>0.44828226139242383</v>
      </c>
      <c r="F24" s="125">
        <f>[1]Амгуэма!$AC$28/1000</f>
        <v>0.44828226139242383</v>
      </c>
      <c r="G24" s="126">
        <f>[1]Амгуэма!$AI$28/1000</f>
        <v>0.44828226139242383</v>
      </c>
      <c r="H24" s="127">
        <f>[1]Амгуэма!$AO$28/1000</f>
        <v>0.44828226139242383</v>
      </c>
    </row>
    <row r="25" spans="1:9" ht="20.45" customHeight="1" x14ac:dyDescent="0.25">
      <c r="A25" s="12" t="s">
        <v>12</v>
      </c>
      <c r="B25" s="106" t="s">
        <v>40</v>
      </c>
      <c r="C25" s="28" t="s">
        <v>27</v>
      </c>
      <c r="D25" s="135">
        <f>'раздел 2'!F7/1000</f>
        <v>7.7689629999999994</v>
      </c>
      <c r="E25" s="136">
        <f>D25</f>
        <v>7.7689629999999994</v>
      </c>
      <c r="F25" s="136">
        <f>D25</f>
        <v>7.7689629999999994</v>
      </c>
      <c r="G25" s="137">
        <f>D25</f>
        <v>7.7689629999999994</v>
      </c>
      <c r="H25" s="138">
        <f>D25</f>
        <v>7.7689629999999994</v>
      </c>
    </row>
    <row r="26" spans="1:9" ht="13.5" customHeight="1" x14ac:dyDescent="0.25"/>
  </sheetData>
  <mergeCells count="12">
    <mergeCell ref="A1:H1"/>
    <mergeCell ref="D2:H3"/>
    <mergeCell ref="B18:H18"/>
    <mergeCell ref="B22:H22"/>
    <mergeCell ref="C2:C5"/>
    <mergeCell ref="B2:B5"/>
    <mergeCell ref="A2:A5"/>
    <mergeCell ref="B7:H7"/>
    <mergeCell ref="A14:A16"/>
    <mergeCell ref="B14:B16"/>
    <mergeCell ref="C14:C16"/>
    <mergeCell ref="D14:H15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раздел 2</vt:lpstr>
      <vt:lpstr>раздел 3,4</vt:lpstr>
      <vt:lpstr>раздел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2021-02-17T23:59:25Z</cp:lastPrinted>
  <dcterms:created xsi:type="dcterms:W3CDTF">1996-10-08T23:32:33Z</dcterms:created>
  <dcterms:modified xsi:type="dcterms:W3CDTF">2024-02-13T23:29:37Z</dcterms:modified>
</cp:coreProperties>
</file>