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always" codeName="ЭтаКнига" defaultThemeVersion="124226"/>
  <bookViews>
    <workbookView xWindow="13965" yWindow="120" windowWidth="14655" windowHeight="12615" activeTab="1"/>
  </bookViews>
  <sheets>
    <sheet name="разд 1" sheetId="19" r:id="rId1"/>
    <sheet name="разд 2" sheetId="20" r:id="rId2"/>
    <sheet name="разд 3" sheetId="23" r:id="rId3"/>
    <sheet name="разд 4,5" sheetId="21" r:id="rId4"/>
  </sheets>
  <externalReferences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D6" i="21" l="1"/>
  <c r="D23" i="21" l="1"/>
  <c r="D21" i="21" s="1"/>
  <c r="F23" i="21"/>
  <c r="F22" i="21"/>
  <c r="F21" i="21"/>
  <c r="E23" i="21"/>
  <c r="E22" i="21"/>
  <c r="E21" i="21"/>
  <c r="F15" i="21"/>
  <c r="E15" i="21"/>
  <c r="F9" i="20" l="1"/>
  <c r="F7" i="20" l="1"/>
  <c r="E36" i="20" l="1"/>
  <c r="D36" i="20"/>
  <c r="F36" i="20" s="1"/>
  <c r="E30" i="20"/>
  <c r="D30" i="20"/>
  <c r="F30" i="20" s="1"/>
  <c r="E27" i="20"/>
  <c r="D27" i="20"/>
  <c r="F27" i="20" s="1"/>
  <c r="E24" i="20"/>
  <c r="E23" i="20" s="1"/>
  <c r="D24" i="20"/>
  <c r="F24" i="20" s="1"/>
  <c r="D23" i="20"/>
  <c r="F23" i="20" s="1"/>
  <c r="E17" i="20"/>
  <c r="D17" i="20"/>
  <c r="F17" i="20" s="1"/>
  <c r="E13" i="20"/>
  <c r="D13" i="20"/>
  <c r="F13" i="20" s="1"/>
  <c r="D12" i="20"/>
  <c r="E12" i="20"/>
  <c r="D16" i="20" l="1"/>
  <c r="F12" i="20"/>
  <c r="E16" i="20"/>
  <c r="E21" i="20" s="1"/>
  <c r="E34" i="20" s="1"/>
  <c r="E33" i="20" s="1"/>
  <c r="E22" i="20" s="1"/>
  <c r="D21" i="20" l="1"/>
  <c r="F16" i="20"/>
  <c r="D34" i="20" l="1"/>
  <c r="F21" i="20"/>
  <c r="D17" i="21"/>
  <c r="D33" i="20" l="1"/>
  <c r="F34" i="20"/>
  <c r="F33" i="20" l="1"/>
  <c r="D22" i="20"/>
  <c r="F22" i="20" s="1"/>
</calcChain>
</file>

<file path=xl/comments1.xml><?xml version="1.0" encoding="utf-8"?>
<comments xmlns="http://schemas.openxmlformats.org/spreadsheetml/2006/main">
  <authors>
    <author>kzs001</author>
  </authors>
  <commentList>
    <comment ref="B17" authorId="0">
      <text>
        <r>
          <rPr>
            <b/>
            <sz val="9"/>
            <color indexed="81"/>
            <rFont val="Tahoma"/>
            <family val="2"/>
            <charset val="204"/>
          </rPr>
          <t>kzs001:</t>
        </r>
        <r>
          <rPr>
            <sz val="9"/>
            <color indexed="81"/>
            <rFont val="Tahoma"/>
            <family val="2"/>
            <charset val="204"/>
          </rPr>
          <t xml:space="preserve">
определяется как отношение количества аварий на централизованных системах водоснабжения к протяженности сетей и определяется в единицах на 1 км сети</t>
        </r>
      </text>
    </comment>
  </commentList>
</comments>
</file>

<file path=xl/sharedStrings.xml><?xml version="1.0" encoding="utf-8"?>
<sst xmlns="http://schemas.openxmlformats.org/spreadsheetml/2006/main" count="189" uniqueCount="115">
  <si>
    <t>I</t>
  </si>
  <si>
    <t>%</t>
  </si>
  <si>
    <t>II</t>
  </si>
  <si>
    <t>1.1</t>
  </si>
  <si>
    <t>1.2</t>
  </si>
  <si>
    <t>Наименование</t>
  </si>
  <si>
    <t>1</t>
  </si>
  <si>
    <t>Единица измерения</t>
  </si>
  <si>
    <t>1.</t>
  </si>
  <si>
    <t>2.</t>
  </si>
  <si>
    <t>3.</t>
  </si>
  <si>
    <t>4.</t>
  </si>
  <si>
    <t>5.</t>
  </si>
  <si>
    <t>6.</t>
  </si>
  <si>
    <t>ПРОИЗВОДСТВЕННАЯ ПРОГРАММА</t>
  </si>
  <si>
    <t>куб.м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</si>
  <si>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</si>
  <si>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</si>
  <si>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</si>
  <si>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</si>
  <si>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Величина показателя</t>
  </si>
  <si>
    <t>Наименование показателя</t>
  </si>
  <si>
    <t>Значение показателя</t>
  </si>
  <si>
    <t>Показатели надежности и бесперебойности водоснабжения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</si>
  <si>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</si>
  <si>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</si>
  <si>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ед.</t>
  </si>
  <si>
    <t>общее количество отобранных проб</t>
  </si>
  <si>
    <t>Показатели эффективности использования ресурсов, в том числе уровень потерь воды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</si>
  <si>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</si>
  <si>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кВт.ч/куб.м</t>
  </si>
  <si>
    <t>общее количество электрической энергии, потребляемой в технологическом процессе подготовки питьевой воды</t>
  </si>
  <si>
    <t>тыс.кВт.ч</t>
  </si>
  <si>
    <t>общий объем питьевой воды, в отношении которой осуществляется водоподготовка</t>
  </si>
  <si>
    <t>тыс.куб.м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</si>
  <si>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</si>
  <si>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</si>
  <si>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</si>
  <si>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</si>
  <si>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</si>
  <si>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</si>
  <si>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</si>
  <si>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№
п/п</t>
  </si>
  <si>
    <t>Объем воды из источников водоснабжения:</t>
  </si>
  <si>
    <t xml:space="preserve">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</si>
  <si>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</si>
  <si>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</si>
  <si>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</si>
  <si>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питьевой воды, поданной в сеть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</si>
  <si>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</si>
  <si>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</si>
  <si>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</si>
  <si>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</si>
  <si>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</si>
  <si>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6.1.</t>
  </si>
  <si>
    <t>в т.ч. межцеховый оборот:</t>
  </si>
  <si>
    <t>6.1.1</t>
  </si>
  <si>
    <t xml:space="preserve">  на прочие производственные нужды</t>
  </si>
  <si>
    <t>7.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</si>
  <si>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</si>
  <si>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</si>
  <si>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</si>
  <si>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</si>
  <si>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</si>
  <si>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</si>
  <si>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</si>
  <si>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</si>
  <si>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</si>
  <si>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</si>
  <si>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</si>
  <si>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>прочим потребителям</t>
  </si>
  <si>
    <t xml:space="preserve">          - расчетными способами</t>
  </si>
  <si>
    <t>Полезный отпуск технической воды, всего</t>
  </si>
  <si>
    <t>Отпуск технической воды, всего</t>
  </si>
  <si>
    <t>8.</t>
  </si>
  <si>
    <t>Объем воды, отпускаемой новым абонентам</t>
  </si>
  <si>
    <t>8.1</t>
  </si>
  <si>
    <t>Увеличение отпуска технической воды в связи с подключением абонентов</t>
  </si>
  <si>
    <t>8.2</t>
  </si>
  <si>
    <t>Снижение отпуска технической воды в связи с прекращением водоснабжения</t>
  </si>
  <si>
    <t>9.</t>
  </si>
  <si>
    <t>Изменение объема отпуска технической воды в связи с изменением нормативов потребления и установкой приборов учета</t>
  </si>
  <si>
    <t>10.</t>
  </si>
  <si>
    <t>Темп изменения потребления воды</t>
  </si>
  <si>
    <t>Раздел 2. Баланс водоснабжения (питьевая вода (питьевое водоснабжение))</t>
  </si>
  <si>
    <t>Объем финансоваых потреблностей</t>
  </si>
  <si>
    <t>тыс. рублей</t>
  </si>
  <si>
    <t>Показатели производственной деятельности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</si>
  <si>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</si>
  <si>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холодного водоснабжения</t>
    </r>
  </si>
  <si>
    <t>№           п/п</t>
  </si>
  <si>
    <t>3.2. План мероприятий направленных на улучшение качества питьевой воды*</t>
  </si>
  <si>
    <t>Срок реализации мероприятия, лет</t>
  </si>
  <si>
    <t>3.3. План мероприятий по энергосбережению и повышению энергетической эффективности, в том числе по снижению потерь воды при транспортировке*</t>
  </si>
  <si>
    <t xml:space="preserve">в сфере холодного водоснабжения (питьевая вода (питьевое водоснабжение)) </t>
  </si>
  <si>
    <t xml:space="preserve"> 689500,ЧАО, Анадырский район, п. Угольные Копи, переулок Причальный, д.1 </t>
  </si>
  <si>
    <t>ООО «Северо-Восточные Теплосети»</t>
  </si>
  <si>
    <t>* План мероприятий, направленных на улучшение качества питьевой воды, организацией не представлен</t>
  </si>
  <si>
    <t>Раздел 4. Объем финансовых потребностей, необходимых для реализации производственной программы</t>
  </si>
  <si>
    <t>показатель надежности и бесперебойности централизованной системы холодного водоснабжения</t>
  </si>
  <si>
    <t>ед./км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</si>
  <si>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</si>
  <si>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</si>
  <si>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км</t>
  </si>
  <si>
    <t>Раздел 5. Плановые показатели надежности, качества, энергетической эффективности объектов централизованной системы холодного водоснабжения</t>
  </si>
  <si>
    <t>ПЛАН</t>
  </si>
  <si>
    <t>1 полугодие</t>
  </si>
  <si>
    <t>2 полугодие</t>
  </si>
  <si>
    <t>год</t>
  </si>
  <si>
    <t>-</t>
  </si>
  <si>
    <t>на 2023 год</t>
  </si>
  <si>
    <t>2023 год</t>
  </si>
  <si>
    <t>факт2021</t>
  </si>
  <si>
    <t>план2021</t>
  </si>
  <si>
    <t xml:space="preserve">проверка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</si>
</sst>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17" x14ac:knownFonts="1">
    <font>
      <sz val="10"/>
      <name val="Arial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6" fillId="0" borderId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5" fontId="6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/>
  </cellStyleXfs>
  <cellXfs count="132">
    <xf numFmtId="0" fontId="0" fillId="0" borderId="0" xfId="0"/>
    <xf numFmtId="0" fontId="2" fillId="0" borderId="0" xfId="0" applyFont="1"/>
    <xf numFmtId="49" fontId="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6" xfId="6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9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6" xfId="9" applyFont="1" applyBorder="1" applyAlignment="1">
      <alignment horizontal="justify" vertical="top" wrapText="1"/>
    </xf>
    <xf numFmtId="0" fontId="8" fillId="0" borderId="4" xfId="9" applyFont="1" applyBorder="1" applyAlignment="1">
      <alignment horizontal="center" vertical="center" wrapText="1"/>
    </xf>
    <xf numFmtId="0" fontId="8" fillId="0" borderId="10" xfId="9" applyFont="1" applyBorder="1" applyAlignment="1">
      <alignment horizontal="center" vertical="center" wrapText="1"/>
    </xf>
    <xf numFmtId="0" fontId="4" fillId="0" borderId="2" xfId="8" applyFont="1" applyBorder="1" applyAlignment="1">
      <alignment horizontal="center" vertical="center" wrapText="1"/>
    </xf>
    <xf numFmtId="0" fontId="11" fillId="0" borderId="0" xfId="10" applyFont="1"/>
    <xf numFmtId="0" fontId="8" fillId="0" borderId="2" xfId="10" applyFont="1" applyBorder="1" applyAlignment="1">
      <alignment horizontal="left" vertical="center" wrapText="1"/>
    </xf>
    <xf numFmtId="0" fontId="4" fillId="0" borderId="2" xfId="8" applyFont="1" applyBorder="1" applyAlignment="1">
      <alignment horizontal="left" vertical="center"/>
    </xf>
    <xf numFmtId="0" fontId="8" fillId="0" borderId="0" xfId="10" applyFont="1"/>
    <xf numFmtId="0" fontId="4" fillId="0" borderId="2" xfId="8" applyFont="1" applyBorder="1" applyAlignment="1">
      <alignment horizontal="left" vertical="center" wrapText="1"/>
    </xf>
    <xf numFmtId="0" fontId="8" fillId="0" borderId="0" xfId="10" applyFont="1" applyBorder="1" applyAlignment="1">
      <alignment horizontal="left" vertical="center" wrapText="1"/>
    </xf>
    <xf numFmtId="0" fontId="4" fillId="0" borderId="0" xfId="8" applyFont="1" applyBorder="1" applyAlignment="1">
      <alignment horizontal="left" vertical="center"/>
    </xf>
    <xf numFmtId="0" fontId="9" fillId="0" borderId="0" xfId="10" applyFont="1"/>
    <xf numFmtId="0" fontId="4" fillId="0" borderId="0" xfId="8" applyFont="1" applyBorder="1" applyAlignment="1">
      <alignment horizontal="left"/>
    </xf>
    <xf numFmtId="0" fontId="9" fillId="0" borderId="0" xfId="1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 shrinkToFit="1"/>
    </xf>
    <xf numFmtId="166" fontId="4" fillId="0" borderId="2" xfId="8" applyNumberFormat="1" applyFont="1" applyBorder="1" applyAlignment="1">
      <alignment horizontal="center" vertical="center"/>
    </xf>
    <xf numFmtId="0" fontId="4" fillId="0" borderId="0" xfId="8" applyFont="1" applyBorder="1" applyAlignment="1">
      <alignment horizontal="left" wrapText="1"/>
    </xf>
    <xf numFmtId="0" fontId="4" fillId="0" borderId="0" xfId="0" applyFont="1"/>
    <xf numFmtId="0" fontId="3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2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3"/>
    </xf>
    <xf numFmtId="0" fontId="4" fillId="2" borderId="2" xfId="8" applyFont="1" applyFill="1" applyBorder="1" applyAlignment="1">
      <alignment horizontal="center" vertical="center" wrapText="1"/>
    </xf>
    <xf numFmtId="0" fontId="4" fillId="0" borderId="8" xfId="8" applyFont="1" applyBorder="1" applyAlignment="1">
      <alignment horizontal="center" vertical="center" wrapText="1"/>
    </xf>
    <xf numFmtId="166" fontId="3" fillId="0" borderId="2" xfId="8" applyNumberFormat="1" applyFont="1" applyBorder="1" applyAlignment="1">
      <alignment horizontal="center" vertical="center"/>
    </xf>
    <xf numFmtId="0" fontId="8" fillId="0" borderId="3" xfId="9" applyFont="1" applyBorder="1" applyAlignment="1">
      <alignment horizontal="center" vertical="center" wrapText="1"/>
    </xf>
    <xf numFmtId="0" fontId="8" fillId="2" borderId="16" xfId="9" applyFont="1" applyFill="1" applyBorder="1" applyAlignment="1">
      <alignment horizontal="justify" vertical="top" wrapText="1"/>
    </xf>
    <xf numFmtId="1" fontId="4" fillId="0" borderId="17" xfId="0" applyNumberFormat="1" applyFont="1" applyBorder="1" applyAlignment="1">
      <alignment horizontal="center" vertical="center"/>
    </xf>
    <xf numFmtId="49" fontId="8" fillId="0" borderId="4" xfId="9" applyNumberFormat="1" applyFont="1" applyBorder="1" applyAlignment="1">
      <alignment horizontal="center" vertical="center" wrapText="1"/>
    </xf>
    <xf numFmtId="0" fontId="8" fillId="0" borderId="18" xfId="9" applyFont="1" applyBorder="1" applyAlignment="1">
      <alignment horizontal="justify" vertical="top" wrapText="1"/>
    </xf>
    <xf numFmtId="1" fontId="4" fillId="0" borderId="19" xfId="0" applyNumberFormat="1" applyFont="1" applyBorder="1" applyAlignment="1">
      <alignment horizontal="center" vertical="center"/>
    </xf>
    <xf numFmtId="49" fontId="8" fillId="0" borderId="10" xfId="9" applyNumberFormat="1" applyFont="1" applyBorder="1" applyAlignment="1">
      <alignment horizontal="center" vertical="center" wrapText="1"/>
    </xf>
    <xf numFmtId="0" fontId="8" fillId="2" borderId="20" xfId="9" applyFont="1" applyFill="1" applyBorder="1" applyAlignment="1">
      <alignment horizontal="justify" vertical="top" wrapText="1"/>
    </xf>
    <xf numFmtId="0" fontId="8" fillId="0" borderId="14" xfId="9" applyFont="1" applyBorder="1" applyAlignment="1">
      <alignment horizontal="center" vertical="center" wrapText="1"/>
    </xf>
    <xf numFmtId="165" fontId="8" fillId="2" borderId="6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65" fontId="8" fillId="0" borderId="5" xfId="0" applyNumberFormat="1" applyFont="1" applyBorder="1" applyAlignment="1">
      <alignment horizontal="center" vertical="center" wrapText="1"/>
    </xf>
    <xf numFmtId="0" fontId="4" fillId="0" borderId="8" xfId="8" applyFont="1" applyBorder="1" applyAlignment="1">
      <alignment horizontal="center" vertical="center" wrapText="1"/>
    </xf>
    <xf numFmtId="0" fontId="4" fillId="0" borderId="1" xfId="8" applyFont="1" applyBorder="1" applyAlignment="1">
      <alignment horizontal="center" vertical="center" wrapText="1"/>
    </xf>
    <xf numFmtId="49" fontId="4" fillId="0" borderId="2" xfId="8" applyNumberFormat="1" applyFont="1" applyBorder="1" applyAlignment="1">
      <alignment horizontal="center" vertical="center" wrapText="1"/>
    </xf>
    <xf numFmtId="49" fontId="4" fillId="0" borderId="8" xfId="8" applyNumberFormat="1" applyFont="1" applyBorder="1" applyAlignment="1">
      <alignment horizontal="center" vertical="center" wrapText="1"/>
    </xf>
    <xf numFmtId="166" fontId="3" fillId="0" borderId="22" xfId="8" applyNumberFormat="1" applyFont="1" applyBorder="1" applyAlignment="1">
      <alignment horizontal="center" vertical="center" wrapText="1"/>
    </xf>
    <xf numFmtId="166" fontId="3" fillId="0" borderId="23" xfId="8" applyNumberFormat="1" applyFont="1" applyBorder="1" applyAlignment="1">
      <alignment horizontal="center" vertical="center" wrapText="1"/>
    </xf>
    <xf numFmtId="166" fontId="4" fillId="2" borderId="22" xfId="8" applyNumberFormat="1" applyFont="1" applyFill="1" applyBorder="1" applyAlignment="1">
      <alignment horizontal="center" vertical="center" wrapText="1"/>
    </xf>
    <xf numFmtId="166" fontId="4" fillId="2" borderId="23" xfId="8" applyNumberFormat="1" applyFont="1" applyFill="1" applyBorder="1" applyAlignment="1">
      <alignment horizontal="center" vertical="center" wrapText="1"/>
    </xf>
    <xf numFmtId="166" fontId="3" fillId="2" borderId="22" xfId="8" applyNumberFormat="1" applyFont="1" applyFill="1" applyBorder="1" applyAlignment="1">
      <alignment horizontal="center" vertical="center" wrapText="1"/>
    </xf>
    <xf numFmtId="166" fontId="3" fillId="2" borderId="23" xfId="8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2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64" fontId="4" fillId="0" borderId="10" xfId="9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8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6" fontId="3" fillId="0" borderId="24" xfId="8" applyNumberFormat="1" applyFont="1" applyBorder="1" applyAlignment="1">
      <alignment horizontal="center" vertical="center" wrapText="1"/>
    </xf>
    <xf numFmtId="166" fontId="4" fillId="2" borderId="24" xfId="8" applyNumberFormat="1" applyFont="1" applyFill="1" applyBorder="1" applyAlignment="1">
      <alignment horizontal="center" vertical="center" wrapText="1"/>
    </xf>
    <xf numFmtId="166" fontId="3" fillId="2" borderId="24" xfId="8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164" fontId="16" fillId="0" borderId="2" xfId="0" applyNumberFormat="1" applyFont="1" applyFill="1" applyBorder="1" applyAlignment="1">
      <alignment horizontal="center" vertical="center"/>
    </xf>
    <xf numFmtId="164" fontId="4" fillId="0" borderId="4" xfId="9" applyNumberFormat="1" applyFont="1" applyFill="1" applyBorder="1" applyAlignment="1">
      <alignment horizontal="center" vertical="center" wrapText="1"/>
    </xf>
    <xf numFmtId="0" fontId="6" fillId="0" borderId="0" xfId="0" applyFont="1"/>
    <xf numFmtId="164" fontId="0" fillId="0" borderId="0" xfId="0" applyNumberFormat="1"/>
    <xf numFmtId="0" fontId="4" fillId="0" borderId="8" xfId="8" applyFont="1" applyFill="1" applyBorder="1" applyAlignment="1">
      <alignment horizontal="center" vertical="center" wrapText="1"/>
    </xf>
    <xf numFmtId="0" fontId="15" fillId="0" borderId="2" xfId="8" applyFont="1" applyFill="1" applyBorder="1" applyAlignment="1">
      <alignment horizontal="center" vertical="center" wrapText="1"/>
    </xf>
    <xf numFmtId="166" fontId="4" fillId="0" borderId="2" xfId="8" applyNumberFormat="1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10" fillId="0" borderId="0" xfId="8" applyFont="1" applyAlignment="1">
      <alignment horizontal="center"/>
    </xf>
    <xf numFmtId="0" fontId="12" fillId="0" borderId="0" xfId="8" applyFont="1" applyAlignment="1">
      <alignment horizontal="center" wrapText="1"/>
    </xf>
    <xf numFmtId="0" fontId="4" fillId="0" borderId="0" xfId="8" applyFont="1" applyAlignment="1">
      <alignment horizontal="center"/>
    </xf>
    <xf numFmtId="0" fontId="12" fillId="0" borderId="0" xfId="8" applyFont="1" applyAlignment="1">
      <alignment horizontal="center"/>
    </xf>
    <xf numFmtId="0" fontId="3" fillId="0" borderId="11" xfId="8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8" applyFont="1" applyBorder="1" applyAlignment="1">
      <alignment horizontal="center" vertical="center" wrapText="1"/>
    </xf>
    <xf numFmtId="0" fontId="3" fillId="0" borderId="2" xfId="8" applyFont="1" applyBorder="1" applyAlignment="1">
      <alignment horizontal="center" vertical="center" wrapText="1"/>
    </xf>
    <xf numFmtId="0" fontId="4" fillId="0" borderId="13" xfId="8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vertical="center" wrapText="1"/>
    </xf>
    <xf numFmtId="0" fontId="3" fillId="0" borderId="9" xfId="8" applyFont="1" applyBorder="1" applyAlignment="1">
      <alignment horizontal="left" vertical="center" wrapText="1"/>
    </xf>
    <xf numFmtId="0" fontId="4" fillId="0" borderId="9" xfId="8" applyFont="1" applyBorder="1" applyAlignment="1">
      <alignment horizontal="left" vertical="center" wrapText="1"/>
    </xf>
    <xf numFmtId="0" fontId="4" fillId="0" borderId="13" xfId="8" applyFont="1" applyBorder="1" applyAlignment="1">
      <alignment horizontal="left" vertical="center" wrapText="1"/>
    </xf>
    <xf numFmtId="0" fontId="4" fillId="0" borderId="13" xfId="8" applyFont="1" applyBorder="1" applyAlignment="1">
      <alignment horizontal="center" vertical="center"/>
    </xf>
    <xf numFmtId="0" fontId="3" fillId="0" borderId="11" xfId="8" applyFont="1" applyBorder="1" applyAlignment="1">
      <alignment horizontal="left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/>
    </xf>
    <xf numFmtId="0" fontId="4" fillId="0" borderId="12" xfId="8" applyFont="1" applyBorder="1" applyAlignment="1">
      <alignment horizontal="center" vertical="center" wrapText="1"/>
    </xf>
    <xf numFmtId="0" fontId="4" fillId="0" borderId="21" xfId="8" applyFont="1" applyBorder="1" applyAlignment="1">
      <alignment horizontal="center" vertical="center" wrapText="1"/>
    </xf>
    <xf numFmtId="0" fontId="4" fillId="0" borderId="15" xfId="8" applyFont="1" applyBorder="1" applyAlignment="1">
      <alignment horizontal="center" vertical="center" wrapText="1"/>
    </xf>
    <xf numFmtId="0" fontId="4" fillId="0" borderId="1" xfId="8" applyFont="1" applyBorder="1" applyAlignment="1">
      <alignment horizontal="center" vertical="center" wrapText="1"/>
    </xf>
    <xf numFmtId="0" fontId="4" fillId="0" borderId="14" xfId="8" applyFont="1" applyBorder="1" applyAlignment="1">
      <alignment horizontal="center" vertical="center" wrapText="1"/>
    </xf>
    <xf numFmtId="0" fontId="4" fillId="0" borderId="10" xfId="8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</cellXfs>
  <cellStyles count="11">
    <cellStyle name="_цеховые" xfId="1"/>
    <cellStyle name="Обычный" xfId="0" builtinId="0"/>
    <cellStyle name="Обычный 2" xfId="2"/>
    <cellStyle name="Обычный 2_ООО Тепловая компания (печора)" xfId="8"/>
    <cellStyle name="Обычный 3" xfId="3"/>
    <cellStyle name="Обычный 5" xfId="9"/>
    <cellStyle name="Обычный_PP_PitWater" xfId="10"/>
    <cellStyle name="Процентный 2" xfId="4"/>
    <cellStyle name="Процентный 4" xfId="5"/>
    <cellStyle name="Стиль 1" xfId="6"/>
    <cellStyle name="Финансов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8;%20&#1042;&#1057;%202023%20&#1082;%20&#1087;&#1088;&#1086;&#1090;&#1086;&#1082;&#1086;&#1083;&#109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3%20&#1075;&#1086;&#1076;/&#1055;&#1055;%20&#1042;&#1057;%20&#1042;&#1054;%202019-2023/&#1055;&#1055;%20&#1092;&#1072;&#1082;&#1090;%202021/&#1086;&#1090;%20&#1056;&#1054;/&#1057;&#1042;&#1058;/&#1082;&#1086;&#1084;&#1080;&#1090;&#1077;&#1090;/&#1042;&#1057;%20&#1055;&#1055;%20&#1057;&#1042;&#1058;%20&#1055;&#1055;%202021%20&#1092;&#1072;&#1082;&#1090;%20&#1080;&#1102;&#1083;-&#1076;&#1077;&#1082;%20-%2030.03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3%20&#1075;&#1086;&#1076;/&#1055;&#1055;%20&#1042;&#1057;%20&#1042;&#1054;%202019-2023/&#1055;&#1055;%20&#1092;&#1072;&#1082;&#1090;%202021/&#1086;&#1090;%20&#1056;&#1054;/&#1057;&#1042;&#1058;/&#1082;&#1086;&#1084;&#1080;&#1090;&#1077;&#1090;/&#1042;&#1057;%20&#1055;&#1055;%20&#1057;&#1042;&#1058;%20&#1055;&#1055;%202021%20&#1092;&#1072;&#1082;&#1090;%20&#1103;&#1085;&#1074;-&#1084;&#1072;&#1081;%20&#1085;&#1072;%2030.03.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%20&#1056;&#1054;/1%20&#1057;&#1042;&#1058;%20&#1042;&#1057;%202023%20&#1082;&#1086;&#1084;&#1080;&#1090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_Копи "/>
    </sheetNames>
    <sheetDataSet>
      <sheetData sheetId="0">
        <row r="117">
          <cell r="S117">
            <v>87777.63830625132</v>
          </cell>
        </row>
        <row r="122">
          <cell r="S12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раздел 4"/>
      <sheetName val="раздел 5"/>
      <sheetName val="калькул"/>
      <sheetName val="Амортизация "/>
      <sheetName val="охр"/>
    </sheetNames>
    <sheetDataSet>
      <sheetData sheetId="0"/>
      <sheetData sheetId="1"/>
      <sheetData sheetId="2"/>
      <sheetData sheetId="3"/>
      <sheetData sheetId="4">
        <row r="9">
          <cell r="D9">
            <v>54</v>
          </cell>
          <cell r="E9">
            <v>57</v>
          </cell>
        </row>
        <row r="15">
          <cell r="D15">
            <v>3.0695635031859467</v>
          </cell>
          <cell r="E15">
            <v>7.511338748739818</v>
          </cell>
        </row>
        <row r="16">
          <cell r="D16">
            <v>302.18599999999998</v>
          </cell>
          <cell r="E16">
            <v>648.20600000000002</v>
          </cell>
        </row>
        <row r="17">
          <cell r="D17">
            <v>98.445919000000004</v>
          </cell>
          <cell r="E17">
            <v>86.296999999999997</v>
          </cell>
        </row>
      </sheetData>
      <sheetData sheetId="5">
        <row r="32">
          <cell r="F32">
            <v>41921.987788552171</v>
          </cell>
        </row>
      </sheetData>
      <sheetData sheetId="6">
        <row r="3">
          <cell r="L3">
            <v>2624.5833333333335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раздел 4"/>
      <sheetName val="раздел 5"/>
      <sheetName val="калькул"/>
      <sheetName val="Амортизация "/>
      <sheetName val="охр"/>
    </sheetNames>
    <sheetDataSet>
      <sheetData sheetId="0"/>
      <sheetData sheetId="1"/>
      <sheetData sheetId="2"/>
      <sheetData sheetId="3"/>
      <sheetData sheetId="4">
        <row r="9">
          <cell r="H9">
            <v>20</v>
          </cell>
          <cell r="I9">
            <v>36</v>
          </cell>
        </row>
        <row r="15">
          <cell r="H15">
            <v>10.054301403585731</v>
          </cell>
          <cell r="I15">
            <v>12.263100186143765</v>
          </cell>
        </row>
        <row r="16">
          <cell r="H16">
            <v>673.79399999999998</v>
          </cell>
          <cell r="I16">
            <v>961.84400000000005</v>
          </cell>
        </row>
        <row r="17">
          <cell r="H17">
            <v>67.015496448087433</v>
          </cell>
          <cell r="I17">
            <v>78.433999999999997</v>
          </cell>
        </row>
      </sheetData>
      <sheetData sheetId="5">
        <row r="42">
          <cell r="F42">
            <v>76.188412383333343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_Копи "/>
      <sheetName val="объем "/>
      <sheetName val="ФОТ "/>
      <sheetName val="распределение охр"/>
      <sheetName val="ГСМ"/>
      <sheetName val="связь"/>
      <sheetName val="покупка эн рес"/>
      <sheetName val="Водн_налог, зем"/>
      <sheetName val="Лаб ис"/>
      <sheetName val="Амортиз"/>
      <sheetName val="охр"/>
      <sheetName val="юр.услуги"/>
      <sheetName val="мед осмотр "/>
      <sheetName val="инф услуги"/>
      <sheetName val="прочие"/>
      <sheetName val="нормативы численнности "/>
    </sheetNames>
    <sheetDataSet>
      <sheetData sheetId="0">
        <row r="13">
          <cell r="U13">
            <v>187277.00550449445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workbookViewId="0">
      <selection activeCell="A3" sqref="A3:B3"/>
    </sheetView>
  </sheetViews>
  <sheetFormatPr defaultColWidth="9.140625" defaultRowHeight="15.75" x14ac:dyDescent="0.25"/>
  <cols>
    <col min="1" max="1" width="51.28515625" style="28" customWidth="1"/>
    <col min="2" max="2" width="61.85546875" style="28" customWidth="1"/>
    <col min="3" max="3" width="7" style="28" customWidth="1"/>
    <col min="4" max="4" width="6.7109375" style="28" customWidth="1"/>
    <col min="5" max="16384" width="9.140625" style="28"/>
  </cols>
  <sheetData>
    <row r="1" spans="1:2" s="25" customFormat="1" ht="18.75" x14ac:dyDescent="0.3">
      <c r="A1" s="100" t="s">
        <v>14</v>
      </c>
      <c r="B1" s="100"/>
    </row>
    <row r="2" spans="1:2" s="25" customFormat="1" ht="18.75" x14ac:dyDescent="0.3">
      <c r="A2" s="101" t="s">
        <v>94</v>
      </c>
      <c r="B2" s="101"/>
    </row>
    <row r="3" spans="1:2" s="25" customFormat="1" ht="18.75" x14ac:dyDescent="0.3">
      <c r="A3" s="101" t="s">
        <v>110</v>
      </c>
      <c r="B3" s="101"/>
    </row>
    <row r="4" spans="1:2" s="25" customFormat="1" ht="18.75" x14ac:dyDescent="0.3">
      <c r="A4" s="102"/>
      <c r="B4" s="103"/>
    </row>
    <row r="5" spans="1:2" s="25" customFormat="1" ht="18.75" x14ac:dyDescent="0.3">
      <c r="A5" s="104" t="s">
        <v>35</v>
      </c>
      <c r="B5" s="104"/>
    </row>
    <row r="6" spans="1:2" ht="26.25" customHeight="1" x14ac:dyDescent="0.25">
      <c r="A6" s="26" t="s">
        <v>36</v>
      </c>
      <c r="B6" s="27" t="s">
        <v>96</v>
      </c>
    </row>
    <row r="7" spans="1:2" ht="39.75" customHeight="1" x14ac:dyDescent="0.25">
      <c r="A7" s="26" t="s">
        <v>37</v>
      </c>
      <c r="B7" s="29" t="s">
        <v>95</v>
      </c>
    </row>
    <row r="8" spans="1:2" ht="39" customHeight="1" x14ac:dyDescent="0.25">
      <c r="A8" s="26" t="s">
        <v>38</v>
      </c>
      <c r="B8" s="29" t="s">
        <v>39</v>
      </c>
    </row>
    <row r="9" spans="1:2" ht="27.75" customHeight="1" x14ac:dyDescent="0.25">
      <c r="A9" s="26" t="s">
        <v>40</v>
      </c>
      <c r="B9" s="27" t="s">
        <v>41</v>
      </c>
    </row>
    <row r="10" spans="1:2" s="32" customFormat="1" x14ac:dyDescent="0.25">
      <c r="A10" s="30"/>
      <c r="B10" s="31"/>
    </row>
    <row r="21" spans="1:3" x14ac:dyDescent="0.25">
      <c r="C21" s="33"/>
    </row>
    <row r="23" spans="1:3" x14ac:dyDescent="0.25">
      <c r="C23" s="34"/>
    </row>
    <row r="26" spans="1:3" s="32" customFormat="1" x14ac:dyDescent="0.25">
      <c r="A26" s="28"/>
      <c r="B26" s="28"/>
      <c r="C26" s="28"/>
    </row>
  </sheetData>
  <mergeCells count="5">
    <mergeCell ref="A1:B1"/>
    <mergeCell ref="A2:B2"/>
    <mergeCell ref="A4:B4"/>
    <mergeCell ref="A5:B5"/>
    <mergeCell ref="A3:B3"/>
  </mergeCells>
  <printOptions horizontalCentered="1"/>
  <pageMargins left="1.1811023622047245" right="0.47244094488188981" top="0.39370078740157483" bottom="0.3937007874015748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zoomScale="75" zoomScaleNormal="75" workbookViewId="0">
      <selection activeCell="D22" sqref="D22"/>
    </sheetView>
  </sheetViews>
  <sheetFormatPr defaultColWidth="9.140625" defaultRowHeight="15.75" x14ac:dyDescent="0.25"/>
  <cols>
    <col min="1" max="1" width="6.7109375" style="38" customWidth="1"/>
    <col min="2" max="2" width="57.7109375" style="38" customWidth="1"/>
    <col min="3" max="3" width="12.140625" style="38" customWidth="1"/>
    <col min="4" max="6" width="14.5703125" style="38" customWidth="1"/>
    <col min="7" max="8" width="9.140625" style="38"/>
    <col min="9" max="9" width="12.7109375" style="38" customWidth="1"/>
    <col min="10" max="10" width="9.140625" style="38"/>
    <col min="11" max="11" width="12" style="38" customWidth="1"/>
    <col min="12" max="16384" width="9.140625" style="38"/>
  </cols>
  <sheetData>
    <row r="1" spans="1:11" ht="30.75" customHeight="1" x14ac:dyDescent="0.25">
      <c r="A1" s="105" t="s">
        <v>84</v>
      </c>
      <c r="B1" s="105"/>
      <c r="C1" s="105"/>
      <c r="D1" s="105"/>
      <c r="E1" s="105"/>
      <c r="F1" s="105"/>
    </row>
    <row r="2" spans="1:11" s="39" customFormat="1" ht="24.75" customHeight="1" x14ac:dyDescent="0.2">
      <c r="A2" s="106" t="s">
        <v>42</v>
      </c>
      <c r="B2" s="106" t="s">
        <v>5</v>
      </c>
      <c r="C2" s="106" t="s">
        <v>7</v>
      </c>
      <c r="D2" s="108" t="s">
        <v>87</v>
      </c>
      <c r="E2" s="108"/>
      <c r="F2" s="108"/>
    </row>
    <row r="3" spans="1:11" s="39" customFormat="1" ht="21" customHeight="1" x14ac:dyDescent="0.2">
      <c r="A3" s="107"/>
      <c r="B3" s="107"/>
      <c r="C3" s="107"/>
      <c r="D3" s="109" t="s">
        <v>105</v>
      </c>
      <c r="E3" s="109"/>
      <c r="F3" s="109"/>
    </row>
    <row r="4" spans="1:11" s="39" customFormat="1" ht="22.5" customHeight="1" x14ac:dyDescent="0.2">
      <c r="A4" s="107"/>
      <c r="B4" s="107"/>
      <c r="C4" s="107"/>
      <c r="D4" s="108" t="s">
        <v>111</v>
      </c>
      <c r="E4" s="108"/>
      <c r="F4" s="108"/>
    </row>
    <row r="5" spans="1:11" s="39" customFormat="1" ht="69" customHeight="1" x14ac:dyDescent="0.2">
      <c r="A5" s="107"/>
      <c r="B5" s="107"/>
      <c r="C5" s="107"/>
      <c r="D5" s="52" t="s">
        <v>106</v>
      </c>
      <c r="E5" s="52" t="s">
        <v>107</v>
      </c>
      <c r="F5" s="52" t="s">
        <v>108</v>
      </c>
    </row>
    <row r="6" spans="1:11" s="41" customFormat="1" x14ac:dyDescent="0.2">
      <c r="A6" s="40">
        <v>1</v>
      </c>
      <c r="B6" s="40">
        <v>2</v>
      </c>
      <c r="C6" s="40">
        <v>3</v>
      </c>
      <c r="D6" s="68">
        <v>4</v>
      </c>
      <c r="E6" s="68">
        <v>5</v>
      </c>
      <c r="F6" s="82"/>
    </row>
    <row r="7" spans="1:11" s="41" customFormat="1" ht="17.25" customHeight="1" x14ac:dyDescent="0.2">
      <c r="A7" s="42" t="s">
        <v>8</v>
      </c>
      <c r="B7" s="43" t="s">
        <v>43</v>
      </c>
      <c r="C7" s="40" t="s">
        <v>15</v>
      </c>
      <c r="D7" s="71">
        <v>78300.62821030042</v>
      </c>
      <c r="E7" s="72">
        <v>108976.37729419403</v>
      </c>
      <c r="F7" s="87">
        <f>D7+E7</f>
        <v>187277.00550449445</v>
      </c>
      <c r="I7" s="91"/>
      <c r="K7" s="91"/>
    </row>
    <row r="8" spans="1:11" s="41" customFormat="1" x14ac:dyDescent="0.2">
      <c r="A8" s="44" t="s">
        <v>3</v>
      </c>
      <c r="B8" s="45" t="s">
        <v>44</v>
      </c>
      <c r="C8" s="40" t="s">
        <v>15</v>
      </c>
      <c r="D8" s="73"/>
      <c r="E8" s="74"/>
      <c r="F8" s="88"/>
    </row>
    <row r="9" spans="1:11" s="41" customFormat="1" x14ac:dyDescent="0.2">
      <c r="A9" s="44" t="s">
        <v>4</v>
      </c>
      <c r="B9" s="46" t="s">
        <v>45</v>
      </c>
      <c r="C9" s="40" t="s">
        <v>15</v>
      </c>
      <c r="D9" s="73">
        <v>0</v>
      </c>
      <c r="E9" s="74">
        <v>0</v>
      </c>
      <c r="F9" s="88">
        <f>D9+E9</f>
        <v>0</v>
      </c>
      <c r="I9" s="91"/>
    </row>
    <row r="10" spans="1:11" s="41" customFormat="1" ht="19.5" customHeight="1" x14ac:dyDescent="0.2">
      <c r="A10" s="42" t="s">
        <v>9</v>
      </c>
      <c r="B10" s="43" t="s">
        <v>46</v>
      </c>
      <c r="C10" s="40" t="s">
        <v>15</v>
      </c>
      <c r="D10" s="75"/>
      <c r="E10" s="76"/>
      <c r="F10" s="89"/>
      <c r="I10" s="91"/>
    </row>
    <row r="11" spans="1:11" s="41" customFormat="1" ht="18.75" customHeight="1" x14ac:dyDescent="0.2">
      <c r="A11" s="44" t="s">
        <v>10</v>
      </c>
      <c r="B11" s="47" t="s">
        <v>47</v>
      </c>
      <c r="C11" s="40" t="s">
        <v>15</v>
      </c>
      <c r="D11" s="73"/>
      <c r="E11" s="74"/>
      <c r="F11" s="88"/>
    </row>
    <row r="12" spans="1:11" s="41" customFormat="1" x14ac:dyDescent="0.2">
      <c r="A12" s="44" t="s">
        <v>11</v>
      </c>
      <c r="B12" s="47" t="s">
        <v>48</v>
      </c>
      <c r="C12" s="40" t="s">
        <v>15</v>
      </c>
      <c r="D12" s="73">
        <f>D7+D10-D11</f>
        <v>78300.62821030042</v>
      </c>
      <c r="E12" s="74">
        <f>E7+E10-E11</f>
        <v>108976.37729419403</v>
      </c>
      <c r="F12" s="88">
        <f>D12+E12</f>
        <v>187277.00550449445</v>
      </c>
    </row>
    <row r="13" spans="1:11" s="41" customFormat="1" x14ac:dyDescent="0.2">
      <c r="A13" s="44" t="s">
        <v>12</v>
      </c>
      <c r="B13" s="47" t="s">
        <v>49</v>
      </c>
      <c r="C13" s="40" t="s">
        <v>15</v>
      </c>
      <c r="D13" s="73">
        <f>D14+D15</f>
        <v>0</v>
      </c>
      <c r="E13" s="74">
        <f>E14+E15</f>
        <v>0</v>
      </c>
      <c r="F13" s="88">
        <f>D13+E13</f>
        <v>0</v>
      </c>
    </row>
    <row r="14" spans="1:11" s="41" customFormat="1" ht="18" customHeight="1" x14ac:dyDescent="0.2">
      <c r="A14" s="44" t="s">
        <v>50</v>
      </c>
      <c r="B14" s="45" t="s">
        <v>51</v>
      </c>
      <c r="C14" s="40" t="s">
        <v>15</v>
      </c>
      <c r="D14" s="73"/>
      <c r="E14" s="74"/>
      <c r="F14" s="88"/>
    </row>
    <row r="15" spans="1:11" s="41" customFormat="1" ht="18" customHeight="1" x14ac:dyDescent="0.2">
      <c r="A15" s="44" t="s">
        <v>52</v>
      </c>
      <c r="B15" s="45" t="s">
        <v>53</v>
      </c>
      <c r="C15" s="40" t="s">
        <v>15</v>
      </c>
      <c r="D15" s="73"/>
      <c r="E15" s="74"/>
      <c r="F15" s="88"/>
    </row>
    <row r="16" spans="1:11" s="49" customFormat="1" ht="18" customHeight="1" x14ac:dyDescent="0.2">
      <c r="A16" s="42" t="s">
        <v>13</v>
      </c>
      <c r="B16" s="43" t="s">
        <v>72</v>
      </c>
      <c r="C16" s="48" t="s">
        <v>15</v>
      </c>
      <c r="D16" s="75">
        <f>D12-D13</f>
        <v>78300.62821030042</v>
      </c>
      <c r="E16" s="76">
        <f>E12-E13</f>
        <v>108976.37729419403</v>
      </c>
      <c r="F16" s="89">
        <f>D16+E16</f>
        <v>187277.00550449445</v>
      </c>
    </row>
    <row r="17" spans="1:6" s="41" customFormat="1" ht="18.75" customHeight="1" x14ac:dyDescent="0.2">
      <c r="A17" s="44" t="s">
        <v>54</v>
      </c>
      <c r="B17" s="47" t="s">
        <v>55</v>
      </c>
      <c r="C17" s="40" t="s">
        <v>15</v>
      </c>
      <c r="D17" s="73">
        <f>D18+D19+D20</f>
        <v>0</v>
      </c>
      <c r="E17" s="74">
        <f>E18+E19+E20</f>
        <v>0</v>
      </c>
      <c r="F17" s="88">
        <f>D17+E17</f>
        <v>0</v>
      </c>
    </row>
    <row r="18" spans="1:6" s="41" customFormat="1" ht="18" hidden="1" customHeight="1" x14ac:dyDescent="0.2">
      <c r="A18" s="44"/>
      <c r="B18" s="45"/>
      <c r="C18" s="40"/>
      <c r="D18" s="73"/>
      <c r="E18" s="74"/>
      <c r="F18" s="88"/>
    </row>
    <row r="19" spans="1:6" s="41" customFormat="1" hidden="1" x14ac:dyDescent="0.2">
      <c r="A19" s="44"/>
      <c r="B19" s="45"/>
      <c r="C19" s="40"/>
      <c r="D19" s="73"/>
      <c r="E19" s="74"/>
      <c r="F19" s="88"/>
    </row>
    <row r="20" spans="1:6" s="41" customFormat="1" x14ac:dyDescent="0.2">
      <c r="A20" s="44" t="s">
        <v>56</v>
      </c>
      <c r="B20" s="45" t="s">
        <v>57</v>
      </c>
      <c r="C20" s="40" t="s">
        <v>15</v>
      </c>
      <c r="D20" s="73"/>
      <c r="E20" s="74"/>
      <c r="F20" s="88"/>
    </row>
    <row r="21" spans="1:6" s="41" customFormat="1" x14ac:dyDescent="0.2">
      <c r="A21" s="42" t="s">
        <v>58</v>
      </c>
      <c r="B21" s="43" t="s">
        <v>73</v>
      </c>
      <c r="C21" s="40" t="s">
        <v>15</v>
      </c>
      <c r="D21" s="75">
        <f>D16-D17</f>
        <v>78300.62821030042</v>
      </c>
      <c r="E21" s="76">
        <f>E16-E17</f>
        <v>108976.37729419403</v>
      </c>
      <c r="F21" s="89">
        <f>D21+E21</f>
        <v>187277.00550449445</v>
      </c>
    </row>
    <row r="22" spans="1:6" s="41" customFormat="1" x14ac:dyDescent="0.2">
      <c r="A22" s="42"/>
      <c r="B22" s="43" t="s">
        <v>114</v>
      </c>
      <c r="C22" s="40" t="s">
        <v>15</v>
      </c>
      <c r="D22" s="73">
        <f>D23+D30+D33</f>
        <v>78300.62821030042</v>
      </c>
      <c r="E22" s="74">
        <f>E23+E30+E33</f>
        <v>108976.37729419403</v>
      </c>
      <c r="F22" s="88">
        <f>D22+E22</f>
        <v>187277.00550449445</v>
      </c>
    </row>
    <row r="23" spans="1:6" s="49" customFormat="1" x14ac:dyDescent="0.2">
      <c r="A23" s="42" t="s">
        <v>59</v>
      </c>
      <c r="B23" s="43" t="s">
        <v>60</v>
      </c>
      <c r="C23" s="48" t="s">
        <v>15</v>
      </c>
      <c r="D23" s="75">
        <f>D24+D27</f>
        <v>0</v>
      </c>
      <c r="E23" s="76">
        <f>E24+E27</f>
        <v>0</v>
      </c>
      <c r="F23" s="89">
        <f>D23+E23</f>
        <v>0</v>
      </c>
    </row>
    <row r="24" spans="1:6" s="41" customFormat="1" ht="15.75" customHeight="1" x14ac:dyDescent="0.2">
      <c r="A24" s="44"/>
      <c r="B24" s="45" t="s">
        <v>61</v>
      </c>
      <c r="C24" s="40" t="s">
        <v>15</v>
      </c>
      <c r="D24" s="73">
        <f>D25+D26</f>
        <v>0</v>
      </c>
      <c r="E24" s="74">
        <f>E25+E26</f>
        <v>0</v>
      </c>
      <c r="F24" s="88">
        <f>D24+E24</f>
        <v>0</v>
      </c>
    </row>
    <row r="25" spans="1:6" s="41" customFormat="1" x14ac:dyDescent="0.2">
      <c r="A25" s="44"/>
      <c r="B25" s="46" t="s">
        <v>62</v>
      </c>
      <c r="C25" s="40" t="s">
        <v>15</v>
      </c>
      <c r="D25" s="73"/>
      <c r="E25" s="74"/>
      <c r="F25" s="88"/>
    </row>
    <row r="26" spans="1:6" s="41" customFormat="1" x14ac:dyDescent="0.2">
      <c r="A26" s="44"/>
      <c r="B26" s="46" t="s">
        <v>63</v>
      </c>
      <c r="C26" s="40" t="s">
        <v>15</v>
      </c>
      <c r="D26" s="73"/>
      <c r="E26" s="74"/>
      <c r="F26" s="88"/>
    </row>
    <row r="27" spans="1:6" s="41" customFormat="1" x14ac:dyDescent="0.2">
      <c r="A27" s="44" t="s">
        <v>64</v>
      </c>
      <c r="B27" s="45" t="s">
        <v>65</v>
      </c>
      <c r="C27" s="40" t="s">
        <v>15</v>
      </c>
      <c r="D27" s="73">
        <f t="shared" ref="D27" si="0">D28+D29</f>
        <v>0</v>
      </c>
      <c r="E27" s="74">
        <f t="shared" ref="E27" si="1">E28+E29</f>
        <v>0</v>
      </c>
      <c r="F27" s="88">
        <f>D27+E27</f>
        <v>0</v>
      </c>
    </row>
    <row r="28" spans="1:6" s="41" customFormat="1" x14ac:dyDescent="0.2">
      <c r="A28" s="44"/>
      <c r="B28" s="46" t="s">
        <v>62</v>
      </c>
      <c r="C28" s="40" t="s">
        <v>15</v>
      </c>
      <c r="D28" s="73"/>
      <c r="E28" s="74"/>
      <c r="F28" s="88"/>
    </row>
    <row r="29" spans="1:6" s="41" customFormat="1" x14ac:dyDescent="0.2">
      <c r="A29" s="44"/>
      <c r="B29" s="46" t="s">
        <v>63</v>
      </c>
      <c r="C29" s="40" t="s">
        <v>15</v>
      </c>
      <c r="D29" s="73"/>
      <c r="E29" s="74"/>
      <c r="F29" s="88"/>
    </row>
    <row r="30" spans="1:6" s="49" customFormat="1" x14ac:dyDescent="0.2">
      <c r="A30" s="42" t="s">
        <v>66</v>
      </c>
      <c r="B30" s="50" t="s">
        <v>67</v>
      </c>
      <c r="C30" s="48" t="s">
        <v>15</v>
      </c>
      <c r="D30" s="75">
        <f t="shared" ref="D30" si="2">D31+D32</f>
        <v>0</v>
      </c>
      <c r="E30" s="76">
        <f t="shared" ref="E30" si="3">E31+E32</f>
        <v>0</v>
      </c>
      <c r="F30" s="89">
        <f>D30+E30</f>
        <v>0</v>
      </c>
    </row>
    <row r="31" spans="1:6" s="41" customFormat="1" x14ac:dyDescent="0.2">
      <c r="A31" s="44"/>
      <c r="B31" s="46" t="s">
        <v>62</v>
      </c>
      <c r="C31" s="40" t="s">
        <v>15</v>
      </c>
      <c r="D31" s="73"/>
      <c r="E31" s="74"/>
      <c r="F31" s="88"/>
    </row>
    <row r="32" spans="1:6" s="41" customFormat="1" x14ac:dyDescent="0.2">
      <c r="A32" s="44"/>
      <c r="B32" s="51" t="s">
        <v>68</v>
      </c>
      <c r="C32" s="40" t="s">
        <v>15</v>
      </c>
      <c r="D32" s="73"/>
      <c r="E32" s="74"/>
      <c r="F32" s="88"/>
    </row>
    <row r="33" spans="1:6" s="49" customFormat="1" x14ac:dyDescent="0.2">
      <c r="A33" s="42" t="s">
        <v>69</v>
      </c>
      <c r="B33" s="50" t="s">
        <v>70</v>
      </c>
      <c r="C33" s="48" t="s">
        <v>15</v>
      </c>
      <c r="D33" s="75">
        <f t="shared" ref="D33" si="4">D34+D35</f>
        <v>78300.62821030042</v>
      </c>
      <c r="E33" s="76">
        <f t="shared" ref="E33" si="5">E34+E35</f>
        <v>108976.37729419403</v>
      </c>
      <c r="F33" s="89">
        <f>D33+E33</f>
        <v>187277.00550449445</v>
      </c>
    </row>
    <row r="34" spans="1:6" s="41" customFormat="1" x14ac:dyDescent="0.2">
      <c r="A34" s="44"/>
      <c r="B34" s="46" t="s">
        <v>62</v>
      </c>
      <c r="C34" s="40" t="s">
        <v>15</v>
      </c>
      <c r="D34" s="73">
        <f>D21</f>
        <v>78300.62821030042</v>
      </c>
      <c r="E34" s="74">
        <f>E21</f>
        <v>108976.37729419403</v>
      </c>
      <c r="F34" s="88">
        <f>D34+E34</f>
        <v>187277.00550449445</v>
      </c>
    </row>
    <row r="35" spans="1:6" s="41" customFormat="1" x14ac:dyDescent="0.2">
      <c r="A35" s="44"/>
      <c r="B35" s="46" t="s">
        <v>71</v>
      </c>
      <c r="C35" s="40" t="s">
        <v>15</v>
      </c>
      <c r="D35" s="73"/>
      <c r="E35" s="74"/>
      <c r="F35" s="88"/>
    </row>
    <row r="36" spans="1:6" s="41" customFormat="1" ht="18.75" customHeight="1" x14ac:dyDescent="0.2">
      <c r="A36" s="42" t="s">
        <v>74</v>
      </c>
      <c r="B36" s="43" t="s">
        <v>75</v>
      </c>
      <c r="C36" s="40" t="s">
        <v>15</v>
      </c>
      <c r="D36" s="77">
        <f>D37+D38</f>
        <v>0</v>
      </c>
      <c r="E36" s="78">
        <f>E37+E38</f>
        <v>0</v>
      </c>
      <c r="F36" s="90">
        <f>D36+E36</f>
        <v>0</v>
      </c>
    </row>
    <row r="37" spans="1:6" s="41" customFormat="1" ht="31.5" x14ac:dyDescent="0.2">
      <c r="A37" s="44" t="s">
        <v>76</v>
      </c>
      <c r="B37" s="45" t="s">
        <v>77</v>
      </c>
      <c r="C37" s="40" t="s">
        <v>15</v>
      </c>
      <c r="D37" s="79"/>
      <c r="E37" s="80"/>
      <c r="F37" s="81"/>
    </row>
    <row r="38" spans="1:6" s="41" customFormat="1" ht="31.5" x14ac:dyDescent="0.2">
      <c r="A38" s="44" t="s">
        <v>78</v>
      </c>
      <c r="B38" s="45" t="s">
        <v>79</v>
      </c>
      <c r="C38" s="40" t="s">
        <v>15</v>
      </c>
      <c r="D38" s="79"/>
      <c r="E38" s="80"/>
      <c r="F38" s="81"/>
    </row>
    <row r="39" spans="1:6" s="41" customFormat="1" ht="47.25" x14ac:dyDescent="0.2">
      <c r="A39" s="42" t="s">
        <v>80</v>
      </c>
      <c r="B39" s="43" t="s">
        <v>81</v>
      </c>
      <c r="C39" s="40" t="s">
        <v>15</v>
      </c>
      <c r="D39" s="79"/>
      <c r="E39" s="80"/>
      <c r="F39" s="81"/>
    </row>
    <row r="40" spans="1:6" s="41" customFormat="1" x14ac:dyDescent="0.2">
      <c r="A40" s="42" t="s">
        <v>82</v>
      </c>
      <c r="B40" s="43" t="s">
        <v>83</v>
      </c>
      <c r="C40" s="40" t="s">
        <v>1</v>
      </c>
      <c r="D40" s="79"/>
      <c r="E40" s="80"/>
      <c r="F40" s="81"/>
    </row>
  </sheetData>
  <mergeCells count="7">
    <mergeCell ref="A1:F1"/>
    <mergeCell ref="A2:A5"/>
    <mergeCell ref="B2:B5"/>
    <mergeCell ref="C2:C5"/>
    <mergeCell ref="D4:F4"/>
    <mergeCell ref="D2:F2"/>
    <mergeCell ref="D3:F3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opLeftCell="A13" workbookViewId="0">
      <selection activeCell="B25" sqref="B25"/>
    </sheetView>
  </sheetViews>
  <sheetFormatPr defaultColWidth="9.140625" defaultRowHeight="15" x14ac:dyDescent="0.25"/>
  <cols>
    <col min="1" max="1" width="5.7109375" style="1" customWidth="1"/>
    <col min="2" max="2" width="77.42578125" style="1" customWidth="1"/>
    <col min="3" max="3" width="14.7109375" style="1" customWidth="1"/>
    <col min="4" max="4" width="16.5703125" style="1" customWidth="1"/>
    <col min="5" max="8" width="9.140625" style="1"/>
    <col min="9" max="9" width="25.5703125" style="1" customWidth="1"/>
    <col min="10" max="16384" width="9.140625" style="1"/>
  </cols>
  <sheetData>
    <row r="1" spans="1:5" ht="71.25" customHeight="1" x14ac:dyDescent="0.25">
      <c r="A1" s="111" t="s">
        <v>88</v>
      </c>
      <c r="B1" s="111"/>
      <c r="C1" s="111"/>
      <c r="D1" s="111"/>
    </row>
    <row r="2" spans="1:5" ht="21" customHeight="1" x14ac:dyDescent="0.25">
      <c r="A2" s="112" t="s">
        <v>89</v>
      </c>
      <c r="B2" s="112"/>
      <c r="C2" s="112"/>
      <c r="D2" s="112"/>
    </row>
    <row r="3" spans="1:5" ht="84" customHeight="1" x14ac:dyDescent="0.25">
      <c r="A3" s="24" t="s">
        <v>90</v>
      </c>
      <c r="B3" s="53" t="s">
        <v>16</v>
      </c>
      <c r="C3" s="24" t="s">
        <v>92</v>
      </c>
      <c r="D3" s="24" t="s">
        <v>17</v>
      </c>
    </row>
    <row r="4" spans="1:5" ht="15.75" x14ac:dyDescent="0.25">
      <c r="A4" s="24">
        <v>1</v>
      </c>
      <c r="B4" s="53">
        <v>2</v>
      </c>
      <c r="C4" s="24">
        <v>3</v>
      </c>
      <c r="D4" s="24">
        <v>4</v>
      </c>
    </row>
    <row r="5" spans="1:5" ht="14.25" customHeight="1" x14ac:dyDescent="0.25">
      <c r="A5" s="24" t="s">
        <v>8</v>
      </c>
      <c r="B5" s="70" t="s">
        <v>109</v>
      </c>
      <c r="C5" s="69" t="s">
        <v>109</v>
      </c>
      <c r="D5" s="69" t="s">
        <v>109</v>
      </c>
    </row>
    <row r="6" spans="1:5" ht="15.75" x14ac:dyDescent="0.25">
      <c r="A6" s="113" t="s">
        <v>18</v>
      </c>
      <c r="B6" s="113"/>
      <c r="C6" s="24"/>
      <c r="D6" s="54"/>
      <c r="E6" s="65"/>
    </row>
    <row r="7" spans="1:5" ht="15.75" customHeight="1" x14ac:dyDescent="0.25">
      <c r="A7" s="110"/>
      <c r="B7" s="110"/>
      <c r="C7" s="110"/>
      <c r="D7" s="110"/>
    </row>
    <row r="8" spans="1:5" ht="17.25" customHeight="1" x14ac:dyDescent="0.25">
      <c r="A8" s="37"/>
      <c r="B8" s="37"/>
      <c r="C8" s="37"/>
      <c r="D8" s="37"/>
    </row>
    <row r="9" spans="1:5" ht="15.75" customHeight="1" x14ac:dyDescent="0.25">
      <c r="A9" s="112" t="s">
        <v>91</v>
      </c>
      <c r="B9" s="112"/>
      <c r="C9" s="112"/>
      <c r="D9" s="112"/>
    </row>
    <row r="10" spans="1:5" ht="90" customHeight="1" x14ac:dyDescent="0.25">
      <c r="A10" s="24" t="s">
        <v>90</v>
      </c>
      <c r="B10" s="53" t="s">
        <v>16</v>
      </c>
      <c r="C10" s="24" t="s">
        <v>92</v>
      </c>
      <c r="D10" s="24" t="s">
        <v>17</v>
      </c>
    </row>
    <row r="11" spans="1:5" ht="15.75" x14ac:dyDescent="0.25">
      <c r="A11" s="24">
        <v>1</v>
      </c>
      <c r="B11" s="53">
        <v>2</v>
      </c>
      <c r="C11" s="24">
        <v>3</v>
      </c>
      <c r="D11" s="24">
        <v>4</v>
      </c>
    </row>
    <row r="12" spans="1:5" ht="15.75" x14ac:dyDescent="0.25">
      <c r="A12" s="24" t="s">
        <v>8</v>
      </c>
      <c r="B12" s="67" t="s">
        <v>109</v>
      </c>
      <c r="C12" s="24" t="s">
        <v>109</v>
      </c>
      <c r="D12" s="36" t="s">
        <v>109</v>
      </c>
    </row>
    <row r="13" spans="1:5" ht="15.75" x14ac:dyDescent="0.25">
      <c r="A13" s="114" t="s">
        <v>18</v>
      </c>
      <c r="B13" s="114"/>
      <c r="C13" s="24"/>
      <c r="D13" s="24"/>
    </row>
    <row r="14" spans="1:5" ht="29.25" customHeight="1" x14ac:dyDescent="0.25">
      <c r="A14" s="116" t="s">
        <v>97</v>
      </c>
      <c r="B14" s="116"/>
      <c r="C14" s="116"/>
      <c r="D14" s="116"/>
    </row>
    <row r="15" spans="1:5" ht="15.75" x14ac:dyDescent="0.25">
      <c r="A15" s="37"/>
      <c r="B15" s="37"/>
    </row>
    <row r="16" spans="1:5" ht="35.25" customHeight="1" x14ac:dyDescent="0.25">
      <c r="A16" s="112" t="s">
        <v>93</v>
      </c>
      <c r="B16" s="112"/>
      <c r="C16" s="112"/>
      <c r="D16" s="112"/>
    </row>
    <row r="17" spans="1:4" ht="78.75" x14ac:dyDescent="0.25">
      <c r="A17" s="24" t="s">
        <v>90</v>
      </c>
      <c r="B17" s="53" t="s">
        <v>16</v>
      </c>
      <c r="C17" s="24" t="s">
        <v>92</v>
      </c>
      <c r="D17" s="24" t="s">
        <v>17</v>
      </c>
    </row>
    <row r="18" spans="1:4" ht="15.75" x14ac:dyDescent="0.25">
      <c r="A18" s="24">
        <v>1</v>
      </c>
      <c r="B18" s="53">
        <v>2</v>
      </c>
      <c r="C18" s="24">
        <v>3</v>
      </c>
      <c r="D18" s="24">
        <v>4</v>
      </c>
    </row>
    <row r="19" spans="1:4" ht="17.25" customHeight="1" x14ac:dyDescent="0.25">
      <c r="A19" s="85" t="s">
        <v>8</v>
      </c>
      <c r="B19" s="96"/>
      <c r="C19" s="97"/>
      <c r="D19" s="98"/>
    </row>
    <row r="20" spans="1:4" ht="17.25" customHeight="1" x14ac:dyDescent="0.25">
      <c r="A20" s="85" t="s">
        <v>9</v>
      </c>
      <c r="B20" s="96"/>
      <c r="C20" s="99"/>
      <c r="D20" s="98"/>
    </row>
    <row r="21" spans="1:4" ht="17.25" customHeight="1" x14ac:dyDescent="0.25">
      <c r="A21" s="85" t="s">
        <v>10</v>
      </c>
      <c r="B21" s="96"/>
      <c r="C21" s="99"/>
      <c r="D21" s="98"/>
    </row>
    <row r="22" spans="1:4" ht="15.75" x14ac:dyDescent="0.25">
      <c r="A22" s="114" t="s">
        <v>18</v>
      </c>
      <c r="B22" s="114"/>
      <c r="C22" s="24"/>
      <c r="D22" s="24"/>
    </row>
    <row r="23" spans="1:4" ht="31.5" customHeight="1" x14ac:dyDescent="0.25">
      <c r="A23" s="115"/>
      <c r="B23" s="115"/>
      <c r="C23" s="115"/>
      <c r="D23" s="115"/>
    </row>
  </sheetData>
  <mergeCells count="10">
    <mergeCell ref="A13:B13"/>
    <mergeCell ref="A23:D23"/>
    <mergeCell ref="A14:D14"/>
    <mergeCell ref="A16:D16"/>
    <mergeCell ref="A22:B22"/>
    <mergeCell ref="A7:D7"/>
    <mergeCell ref="A1:D1"/>
    <mergeCell ref="A2:D2"/>
    <mergeCell ref="A6:B6"/>
    <mergeCell ref="A9:D9"/>
  </mergeCells>
  <printOptions horizontalCentered="1"/>
  <pageMargins left="1.1811023622047245" right="0.39370078740157483" top="0.39370078740157483" bottom="0.39370078740157483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Normal="100" workbookViewId="0">
      <selection activeCell="D18" sqref="D18"/>
    </sheetView>
  </sheetViews>
  <sheetFormatPr defaultColWidth="9.140625" defaultRowHeight="12.75" x14ac:dyDescent="0.2"/>
  <cols>
    <col min="1" max="1" width="4.5703125" customWidth="1"/>
    <col min="2" max="2" width="56.5703125" customWidth="1"/>
    <col min="3" max="3" width="15.140625" customWidth="1"/>
    <col min="4" max="4" width="25.28515625" customWidth="1"/>
    <col min="5" max="5" width="9.5703125" hidden="1" customWidth="1"/>
    <col min="6" max="6" width="9.28515625" hidden="1" customWidth="1"/>
  </cols>
  <sheetData>
    <row r="1" spans="1:6" ht="36.75" customHeight="1" x14ac:dyDescent="0.25">
      <c r="A1" s="117" t="s">
        <v>98</v>
      </c>
      <c r="B1" s="117"/>
      <c r="C1" s="117"/>
      <c r="D1" s="117"/>
    </row>
    <row r="2" spans="1:6" ht="15.75" customHeight="1" x14ac:dyDescent="0.2">
      <c r="A2" s="122" t="s">
        <v>19</v>
      </c>
      <c r="B2" s="125" t="s">
        <v>21</v>
      </c>
      <c r="C2" s="125" t="s">
        <v>7</v>
      </c>
      <c r="D2" s="108" t="s">
        <v>20</v>
      </c>
    </row>
    <row r="3" spans="1:6" ht="17.25" customHeight="1" x14ac:dyDescent="0.2">
      <c r="A3" s="123"/>
      <c r="B3" s="126"/>
      <c r="C3" s="126"/>
      <c r="D3" s="108"/>
    </row>
    <row r="4" spans="1:6" ht="34.5" customHeight="1" x14ac:dyDescent="0.2">
      <c r="A4" s="124"/>
      <c r="B4" s="127"/>
      <c r="C4" s="127"/>
      <c r="D4" s="52" t="s">
        <v>111</v>
      </c>
    </row>
    <row r="5" spans="1:6" ht="15" customHeight="1" x14ac:dyDescent="0.2">
      <c r="A5" s="24">
        <v>1</v>
      </c>
      <c r="B5" s="24">
        <v>2</v>
      </c>
      <c r="C5" s="24">
        <v>3</v>
      </c>
      <c r="D5" s="24">
        <v>4</v>
      </c>
    </row>
    <row r="6" spans="1:6" ht="21" customHeight="1" x14ac:dyDescent="0.2">
      <c r="A6" s="2" t="s">
        <v>8</v>
      </c>
      <c r="B6" s="35" t="s">
        <v>85</v>
      </c>
      <c r="C6" s="3" t="s">
        <v>86</v>
      </c>
      <c r="D6" s="92">
        <f>'[1]У_Копи '!$S$117+'[1]У_Копи '!$S$122</f>
        <v>87777.63830625132</v>
      </c>
    </row>
    <row r="7" spans="1:6" ht="15" customHeight="1" x14ac:dyDescent="0.2"/>
    <row r="8" spans="1:6" ht="38.25" customHeight="1" x14ac:dyDescent="0.2">
      <c r="A8" s="104" t="s">
        <v>104</v>
      </c>
      <c r="B8" s="104"/>
      <c r="C8" s="104"/>
      <c r="D8" s="104"/>
    </row>
    <row r="9" spans="1:6" ht="19.5" customHeight="1" x14ac:dyDescent="0.2">
      <c r="A9" s="128" t="s">
        <v>19</v>
      </c>
      <c r="B9" s="130" t="s">
        <v>21</v>
      </c>
      <c r="C9" s="130" t="s">
        <v>7</v>
      </c>
      <c r="D9" s="86" t="s">
        <v>22</v>
      </c>
    </row>
    <row r="10" spans="1:6" ht="32.25" customHeight="1" x14ac:dyDescent="0.2">
      <c r="A10" s="129"/>
      <c r="B10" s="131"/>
      <c r="C10" s="131"/>
      <c r="D10" s="52" t="s">
        <v>111</v>
      </c>
    </row>
    <row r="11" spans="1:6" ht="15" customHeight="1" x14ac:dyDescent="0.2">
      <c r="A11" s="4">
        <v>1</v>
      </c>
      <c r="B11" s="5">
        <v>2</v>
      </c>
      <c r="C11" s="4">
        <v>3</v>
      </c>
      <c r="D11" s="4">
        <v>4</v>
      </c>
    </row>
    <row r="12" spans="1:6" ht="15" customHeight="1" x14ac:dyDescent="0.2">
      <c r="A12" s="6" t="s">
        <v>0</v>
      </c>
      <c r="B12" s="118" t="s">
        <v>23</v>
      </c>
      <c r="C12" s="119"/>
      <c r="D12" s="119"/>
    </row>
    <row r="13" spans="1:6" ht="111.75" customHeight="1" x14ac:dyDescent="0.2">
      <c r="A13" s="7">
        <v>1</v>
      </c>
      <c r="B13" s="8" t="s">
        <v>24</v>
      </c>
      <c r="C13" s="7" t="s">
        <v>1</v>
      </c>
      <c r="D13" s="7">
        <v>0</v>
      </c>
    </row>
    <row r="14" spans="1:6" ht="51.75" customHeight="1" x14ac:dyDescent="0.2">
      <c r="A14" s="9" t="s">
        <v>3</v>
      </c>
      <c r="B14" s="10" t="s">
        <v>25</v>
      </c>
      <c r="C14" s="11" t="s">
        <v>26</v>
      </c>
      <c r="D14" s="11">
        <v>0</v>
      </c>
      <c r="E14" s="94" t="s">
        <v>112</v>
      </c>
      <c r="F14" s="94" t="s">
        <v>113</v>
      </c>
    </row>
    <row r="15" spans="1:6" ht="15.75" customHeight="1" x14ac:dyDescent="0.2">
      <c r="A15" s="12" t="s">
        <v>4</v>
      </c>
      <c r="B15" s="13" t="s">
        <v>27</v>
      </c>
      <c r="C15" s="14" t="s">
        <v>26</v>
      </c>
      <c r="D15" s="84">
        <v>114</v>
      </c>
      <c r="E15">
        <f>'[2]раздел 5'!$E$9+'[3]раздел 5'!$I$9</f>
        <v>93</v>
      </c>
      <c r="F15">
        <f>'[2]раздел 5'!$D$9+'[3]раздел 5'!$H$9</f>
        <v>74</v>
      </c>
    </row>
    <row r="16" spans="1:6" ht="15.75" customHeight="1" x14ac:dyDescent="0.2">
      <c r="A16" s="6" t="s">
        <v>2</v>
      </c>
      <c r="B16" s="120" t="s">
        <v>23</v>
      </c>
      <c r="C16" s="120"/>
      <c r="D16" s="120"/>
    </row>
    <row r="17" spans="1:6" ht="33.75" customHeight="1" x14ac:dyDescent="0.2">
      <c r="A17" s="55">
        <v>1</v>
      </c>
      <c r="B17" s="56" t="s">
        <v>99</v>
      </c>
      <c r="C17" s="19" t="s">
        <v>100</v>
      </c>
      <c r="D17" s="57">
        <f>D18/D19</f>
        <v>0</v>
      </c>
    </row>
    <row r="18" spans="1:6" ht="209.25" customHeight="1" x14ac:dyDescent="0.2">
      <c r="A18" s="58" t="s">
        <v>3</v>
      </c>
      <c r="B18" s="59" t="s">
        <v>101</v>
      </c>
      <c r="C18" s="22" t="s">
        <v>26</v>
      </c>
      <c r="D18" s="60">
        <v>0</v>
      </c>
    </row>
    <row r="19" spans="1:6" ht="15.75" customHeight="1" x14ac:dyDescent="0.2">
      <c r="A19" s="61" t="s">
        <v>4</v>
      </c>
      <c r="B19" s="62" t="s">
        <v>102</v>
      </c>
      <c r="C19" s="63" t="s">
        <v>103</v>
      </c>
      <c r="D19" s="64">
        <v>12.872</v>
      </c>
    </row>
    <row r="20" spans="1:6" ht="21.75" customHeight="1" x14ac:dyDescent="0.2">
      <c r="A20" s="16" t="s">
        <v>2</v>
      </c>
      <c r="B20" s="121" t="s">
        <v>28</v>
      </c>
      <c r="C20" s="121"/>
      <c r="D20" s="121"/>
      <c r="E20" s="94" t="s">
        <v>112</v>
      </c>
      <c r="F20" s="94" t="s">
        <v>113</v>
      </c>
    </row>
    <row r="21" spans="1:6" ht="48" customHeight="1" x14ac:dyDescent="0.2">
      <c r="A21" s="17" t="s">
        <v>6</v>
      </c>
      <c r="B21" s="18" t="s">
        <v>29</v>
      </c>
      <c r="C21" s="19" t="s">
        <v>30</v>
      </c>
      <c r="D21" s="66">
        <f>D22/D23</f>
        <v>9.1686002527352048</v>
      </c>
      <c r="E21" s="95">
        <f>'[2]раздел 5'!$E$15+'[3]раздел 5'!$I$15</f>
        <v>19.774438934883584</v>
      </c>
      <c r="F21" s="95">
        <f>'[2]раздел 5'!$D$15+'[3]раздел 5'!$H$15</f>
        <v>13.123864906771677</v>
      </c>
    </row>
    <row r="22" spans="1:6" ht="35.25" customHeight="1" x14ac:dyDescent="0.2">
      <c r="A22" s="20" t="s">
        <v>3</v>
      </c>
      <c r="B22" s="21" t="s">
        <v>31</v>
      </c>
      <c r="C22" s="22" t="s">
        <v>32</v>
      </c>
      <c r="D22" s="93">
        <v>1717.068</v>
      </c>
      <c r="E22" s="95">
        <f>'[2]раздел 5'!$E$16+'[3]раздел 5'!$I$16</f>
        <v>1610.0500000000002</v>
      </c>
      <c r="F22" s="95">
        <f>'[2]раздел 5'!$D$16+'[3]раздел 5'!$H$16</f>
        <v>975.98</v>
      </c>
    </row>
    <row r="23" spans="1:6" ht="34.5" customHeight="1" x14ac:dyDescent="0.2">
      <c r="A23" s="15" t="s">
        <v>4</v>
      </c>
      <c r="B23" s="13" t="s">
        <v>33</v>
      </c>
      <c r="C23" s="23" t="s">
        <v>34</v>
      </c>
      <c r="D23" s="83">
        <f>'[4]У_Копи '!$U$13/1000</f>
        <v>187.27700550449444</v>
      </c>
      <c r="E23" s="95">
        <f>'[2]раздел 5'!$E$17+'[3]раздел 5'!$I$17</f>
        <v>164.73099999999999</v>
      </c>
      <c r="F23" s="95">
        <f>'[2]раздел 5'!$D$17+'[3]раздел 5'!$H$17</f>
        <v>165.46141544808745</v>
      </c>
    </row>
    <row r="24" spans="1:6" ht="15" customHeight="1" x14ac:dyDescent="0.2"/>
    <row r="25" spans="1:6" ht="15" customHeight="1" x14ac:dyDescent="0.2"/>
    <row r="26" spans="1:6" ht="15" customHeight="1" x14ac:dyDescent="0.2"/>
    <row r="27" spans="1:6" ht="15" customHeight="1" x14ac:dyDescent="0.2"/>
    <row r="28" spans="1:6" ht="15" customHeight="1" x14ac:dyDescent="0.2"/>
    <row r="29" spans="1:6" ht="15" customHeight="1" x14ac:dyDescent="0.2"/>
    <row r="30" spans="1:6" ht="15" customHeight="1" x14ac:dyDescent="0.2"/>
  </sheetData>
  <mergeCells count="12">
    <mergeCell ref="A1:D1"/>
    <mergeCell ref="B12:D12"/>
    <mergeCell ref="B16:D16"/>
    <mergeCell ref="B20:D20"/>
    <mergeCell ref="A2:A4"/>
    <mergeCell ref="B2:B4"/>
    <mergeCell ref="C2:C4"/>
    <mergeCell ref="D2:D3"/>
    <mergeCell ref="A8:D8"/>
    <mergeCell ref="A9:A10"/>
    <mergeCell ref="B9:B10"/>
    <mergeCell ref="C9:C10"/>
  </mergeCells>
  <printOptions horizontalCentered="1"/>
  <pageMargins left="1.1811023622047245" right="0.39370078740157483" top="0.39370078740157483" bottom="0.3937007874015748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 1</vt:lpstr>
      <vt:lpstr>разд 2</vt:lpstr>
      <vt:lpstr>разд 3</vt:lpstr>
      <vt:lpstr>разд 4,5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Бровко Дарья Андреевна</cp:lastModifiedBy>
  <cp:lastPrinted>2022-03-25T05:27:08Z</cp:lastPrinted>
  <dcterms:created xsi:type="dcterms:W3CDTF">1996-10-08T23:32:33Z</dcterms:created>
  <dcterms:modified xsi:type="dcterms:W3CDTF">2023-02-01T00:24:13Z</dcterms:modified>
</cp:coreProperties>
</file>