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18150" yWindow="105" windowWidth="10605" windowHeight="12120" tabRatio="830"/>
  </bookViews>
  <sheets>
    <sheet name="раздел 1" sheetId="29" r:id="rId1"/>
    <sheet name="раздел 2" sheetId="30" r:id="rId2"/>
    <sheet name="раздел 3,4" sheetId="26" r:id="rId3"/>
    <sheet name="раздел 5" sheetId="31" r:id="rId4"/>
  </sheets>
  <calcPr calcId="145621"/>
</workbook>
</file>

<file path=xl/calcChain.xml><?xml version="1.0" encoding="utf-8"?>
<calcChain xmlns="http://schemas.openxmlformats.org/spreadsheetml/2006/main">
  <c r="Q19" i="30" l="1"/>
  <c r="P19" i="30"/>
  <c r="Q12" i="30" l="1"/>
  <c r="P12" i="30"/>
  <c r="Q10" i="30"/>
  <c r="Q9" i="30" s="1"/>
  <c r="P10" i="30"/>
  <c r="P9" i="30"/>
  <c r="U37" i="30"/>
  <c r="T37" i="30"/>
  <c r="U36" i="30"/>
  <c r="T36" i="30"/>
  <c r="U34" i="30"/>
  <c r="R37" i="30"/>
  <c r="R36" i="30"/>
  <c r="R34" i="30"/>
  <c r="T34" i="30" s="1"/>
  <c r="Q22" i="30" l="1"/>
  <c r="Q20" i="30"/>
  <c r="P22" i="30"/>
  <c r="P23" i="30"/>
  <c r="Q23" i="30"/>
  <c r="P20" i="30"/>
  <c r="K23" i="30" l="1"/>
  <c r="N23" i="30" s="1"/>
  <c r="J23" i="30"/>
  <c r="M23" i="30" s="1"/>
  <c r="N22" i="30"/>
  <c r="M22" i="30"/>
  <c r="O22" i="30" s="1"/>
  <c r="L22" i="30"/>
  <c r="K22" i="30"/>
  <c r="J22" i="30"/>
  <c r="N20" i="30"/>
  <c r="K20" i="30"/>
  <c r="J20" i="30"/>
  <c r="M20" i="30" s="1"/>
  <c r="K19" i="30"/>
  <c r="N19" i="30" s="1"/>
  <c r="J19" i="30"/>
  <c r="M19" i="30" s="1"/>
  <c r="K16" i="30"/>
  <c r="N16" i="30" s="1"/>
  <c r="Q16" i="30" s="1"/>
  <c r="J16" i="30"/>
  <c r="L16" i="30" s="1"/>
  <c r="H23" i="30"/>
  <c r="G23" i="30"/>
  <c r="I23" i="30" s="1"/>
  <c r="H22" i="30"/>
  <c r="G22" i="30"/>
  <c r="I22" i="30" s="1"/>
  <c r="H20" i="30"/>
  <c r="G20" i="30"/>
  <c r="I20" i="30" s="1"/>
  <c r="H19" i="30"/>
  <c r="G19" i="30"/>
  <c r="I19" i="30" s="1"/>
  <c r="H16" i="30"/>
  <c r="G16" i="30"/>
  <c r="I16" i="30" s="1"/>
  <c r="H13" i="30"/>
  <c r="I13" i="30" s="1"/>
  <c r="G13" i="30"/>
  <c r="J13" i="30" s="1"/>
  <c r="D22" i="30"/>
  <c r="M13" i="30" l="1"/>
  <c r="K13" i="30"/>
  <c r="N13" i="30" s="1"/>
  <c r="R19" i="30"/>
  <c r="O19" i="30"/>
  <c r="O20" i="30"/>
  <c r="O23" i="30"/>
  <c r="L23" i="30"/>
  <c r="M16" i="30"/>
  <c r="L19" i="30"/>
  <c r="L20" i="30"/>
  <c r="O13" i="30"/>
  <c r="R13" i="30" l="1"/>
  <c r="L13" i="30"/>
  <c r="P16" i="30"/>
  <c r="R16" i="30" s="1"/>
  <c r="O16" i="30"/>
  <c r="R27" i="30"/>
  <c r="Q27" i="30"/>
  <c r="P27" i="30"/>
  <c r="R24" i="30"/>
  <c r="Q24" i="30"/>
  <c r="P24" i="30"/>
  <c r="O27" i="30"/>
  <c r="N27" i="30"/>
  <c r="M27" i="30"/>
  <c r="O24" i="30"/>
  <c r="N24" i="30"/>
  <c r="M24" i="30"/>
  <c r="L27" i="30"/>
  <c r="K27" i="30"/>
  <c r="J27" i="30"/>
  <c r="L24" i="30"/>
  <c r="K24" i="30"/>
  <c r="J24" i="30"/>
  <c r="I27" i="30"/>
  <c r="H27" i="30"/>
  <c r="G27" i="30"/>
  <c r="I24" i="30"/>
  <c r="H24" i="30"/>
  <c r="G24" i="30"/>
  <c r="D9" i="31" l="1"/>
  <c r="H20" i="31"/>
  <c r="G17" i="31"/>
  <c r="H17" i="31" s="1"/>
  <c r="F17" i="31"/>
  <c r="E17" i="31"/>
  <c r="H16" i="31"/>
  <c r="G16" i="31"/>
  <c r="F16" i="31"/>
  <c r="F15" i="31" s="1"/>
  <c r="E16" i="31"/>
  <c r="E15" i="31"/>
  <c r="D15" i="31"/>
  <c r="H13" i="31"/>
  <c r="G13" i="31"/>
  <c r="G11" i="31" s="1"/>
  <c r="F13" i="31"/>
  <c r="F11" i="31" s="1"/>
  <c r="E13" i="31"/>
  <c r="H12" i="31"/>
  <c r="G12" i="31"/>
  <c r="F12" i="31"/>
  <c r="E12" i="31"/>
  <c r="D11" i="31"/>
  <c r="G15" i="31" l="1"/>
  <c r="H15" i="31"/>
  <c r="H11" i="31"/>
  <c r="E11" i="31"/>
  <c r="D19" i="31"/>
  <c r="H19" i="31"/>
  <c r="E20" i="31"/>
  <c r="F20" i="31"/>
  <c r="F19" i="31" s="1"/>
  <c r="G20" i="31"/>
  <c r="G19" i="31" s="1"/>
  <c r="F14" i="26"/>
  <c r="E19" i="31" l="1"/>
  <c r="E9" i="31" l="1"/>
  <c r="E8" i="31" s="1"/>
  <c r="D8" i="31"/>
  <c r="G9" i="31"/>
  <c r="G8" i="31" s="1"/>
  <c r="H9" i="31"/>
  <c r="H8" i="31" s="1"/>
  <c r="F9" i="31"/>
  <c r="F8" i="31" s="1"/>
  <c r="D10" i="30" l="1"/>
  <c r="G10" i="30" s="1"/>
  <c r="J10" i="30" l="1"/>
  <c r="F23" i="30"/>
  <c r="F22" i="30"/>
  <c r="E10" i="30"/>
  <c r="H10" i="30" s="1"/>
  <c r="K10" i="30" s="1"/>
  <c r="N10" i="30" s="1"/>
  <c r="F13" i="30"/>
  <c r="F20" i="30"/>
  <c r="F16" i="30"/>
  <c r="L10" i="30" l="1"/>
  <c r="M10" i="30"/>
  <c r="I10" i="30"/>
  <c r="F10" i="30"/>
  <c r="R10" i="30" l="1"/>
  <c r="O10" i="30"/>
  <c r="F27" i="30"/>
  <c r="E27" i="30"/>
  <c r="D27" i="30"/>
  <c r="F24" i="30"/>
  <c r="E24" i="30"/>
  <c r="D24" i="30"/>
  <c r="F19" i="30"/>
  <c r="E19" i="30"/>
  <c r="D19" i="30"/>
  <c r="F12" i="30"/>
  <c r="E12" i="30"/>
  <c r="H12" i="30" s="1"/>
  <c r="D12" i="30"/>
  <c r="G12" i="30" s="1"/>
  <c r="J12" i="30" s="1"/>
  <c r="F9" i="30"/>
  <c r="F15" i="30" s="1"/>
  <c r="F18" i="30" s="1"/>
  <c r="E9" i="30"/>
  <c r="H9" i="30" s="1"/>
  <c r="K9" i="30" s="1"/>
  <c r="N9" i="30" s="1"/>
  <c r="D9" i="30"/>
  <c r="B7" i="30"/>
  <c r="C7" i="30" s="1"/>
  <c r="D7" i="30" s="1"/>
  <c r="E7" i="30" s="1"/>
  <c r="F7" i="30" s="1"/>
  <c r="M12" i="30" l="1"/>
  <c r="I12" i="30"/>
  <c r="K12" i="30"/>
  <c r="N12" i="30" s="1"/>
  <c r="D8" i="30"/>
  <c r="G8" i="30" s="1"/>
  <c r="G9" i="30"/>
  <c r="E15" i="30"/>
  <c r="E8" i="30"/>
  <c r="D15" i="30"/>
  <c r="G7" i="30"/>
  <c r="H7" i="30" s="1"/>
  <c r="I7" i="30" s="1"/>
  <c r="J7" i="30" s="1"/>
  <c r="K7" i="30" s="1"/>
  <c r="L7" i="30" s="1"/>
  <c r="J8" i="30" l="1"/>
  <c r="G31" i="30"/>
  <c r="L12" i="30"/>
  <c r="D18" i="30"/>
  <c r="G18" i="30" s="1"/>
  <c r="G15" i="30"/>
  <c r="E31" i="30"/>
  <c r="H8" i="30"/>
  <c r="E18" i="30"/>
  <c r="H18" i="30" s="1"/>
  <c r="K18" i="30" s="1"/>
  <c r="N18" i="30" s="1"/>
  <c r="Q18" i="30" s="1"/>
  <c r="H15" i="30"/>
  <c r="K15" i="30" s="1"/>
  <c r="N15" i="30" s="1"/>
  <c r="Q15" i="30" s="1"/>
  <c r="I9" i="30"/>
  <c r="J9" i="30"/>
  <c r="R12" i="30"/>
  <c r="O12" i="30"/>
  <c r="D31" i="30"/>
  <c r="F31" i="30" s="1"/>
  <c r="F8" i="30"/>
  <c r="P7" i="30"/>
  <c r="Q7" i="30" s="1"/>
  <c r="M7" i="30"/>
  <c r="N7" i="30" s="1"/>
  <c r="O7" i="30" s="1"/>
  <c r="M9" i="30" l="1"/>
  <c r="L9" i="30"/>
  <c r="K8" i="30"/>
  <c r="H31" i="30"/>
  <c r="I15" i="30"/>
  <c r="J15" i="30"/>
  <c r="I18" i="30"/>
  <c r="J18" i="30"/>
  <c r="I31" i="30"/>
  <c r="L8" i="30"/>
  <c r="M8" i="30"/>
  <c r="J31" i="30"/>
  <c r="I8" i="30"/>
  <c r="M31" i="30" l="1"/>
  <c r="M18" i="30"/>
  <c r="L18" i="30"/>
  <c r="M15" i="30"/>
  <c r="L15" i="30"/>
  <c r="N8" i="30"/>
  <c r="K31" i="30"/>
  <c r="L31" i="30" s="1"/>
  <c r="R9" i="30"/>
  <c r="O9" i="30"/>
  <c r="Q31" i="30" l="1"/>
  <c r="N31" i="30"/>
  <c r="P15" i="30"/>
  <c r="R15" i="30" s="1"/>
  <c r="O15" i="30"/>
  <c r="O18" i="30"/>
  <c r="P18" i="30"/>
  <c r="R18" i="30" s="1"/>
  <c r="O31" i="30"/>
  <c r="R8" i="30"/>
  <c r="P31" i="30"/>
  <c r="R31" i="30" s="1"/>
  <c r="O8" i="30"/>
</calcChain>
</file>

<file path=xl/sharedStrings.xml><?xml version="1.0" encoding="utf-8"?>
<sst xmlns="http://schemas.openxmlformats.org/spreadsheetml/2006/main" count="227" uniqueCount="134">
  <si>
    <t>Срок реализации мероприятия, лет</t>
  </si>
  <si>
    <t>Наименование показателя</t>
  </si>
  <si>
    <t>%</t>
  </si>
  <si>
    <t>1.</t>
  </si>
  <si>
    <t>2.</t>
  </si>
  <si>
    <t>3.</t>
  </si>
  <si>
    <t>№           п/п</t>
  </si>
  <si>
    <t>Наименование мероприятий</t>
  </si>
  <si>
    <t>Финансовые потребности на реализацию мероприятия, тыс.руб.</t>
  </si>
  <si>
    <t>Итого:</t>
  </si>
  <si>
    <t>№              п/п</t>
  </si>
  <si>
    <t>Единица измерения</t>
  </si>
  <si>
    <t>Величина показателя</t>
  </si>
  <si>
    <t>1.1</t>
  </si>
  <si>
    <t>1.2</t>
  </si>
  <si>
    <t>2.1</t>
  </si>
  <si>
    <t>ед./км</t>
  </si>
  <si>
    <t>3.1</t>
  </si>
  <si>
    <t>3.2</t>
  </si>
  <si>
    <t>Показатели качества очистки сточных вод</t>
  </si>
  <si>
    <t>доля сточных вод, не подвергающихся очистке, в общем объеме сточных вод, сбрасываемых в централизованные общесплавные или бытовые системы водоотведения</t>
  </si>
  <si>
    <t>Показатели надежности и бесперебойности водоотведения</t>
  </si>
  <si>
    <t>№    п/п</t>
  </si>
  <si>
    <t xml:space="preserve">Наименование показателей   </t>
  </si>
  <si>
    <t>Единицы измерения</t>
  </si>
  <si>
    <t>куб.м</t>
  </si>
  <si>
    <t xml:space="preserve">доля проб сточных вод, не соответствующих установленным нормативам допустимых сбросов, лимитам на сбросы, рассчитанная применительно к видам централизованных систем водоотведения раздельно для централизованной общесплавной (бытовой) и централизованной ливневой систем водоотведения </t>
  </si>
  <si>
    <t>Показатели производственной деятельности</t>
  </si>
  <si>
    <t>I</t>
  </si>
  <si>
    <t>ед.</t>
  </si>
  <si>
    <t>1</t>
  </si>
  <si>
    <t>2.2</t>
  </si>
  <si>
    <t>II</t>
  </si>
  <si>
    <t>км</t>
  </si>
  <si>
    <t>2</t>
  </si>
  <si>
    <t>тыс.куб.м</t>
  </si>
  <si>
    <t>Значение показателя</t>
  </si>
  <si>
    <t>объем сточных вод, не подвергшихся очистке</t>
  </si>
  <si>
    <t>общий объем сточных вод, сбрасываемых в централизованные общесплавные или бытовые системы водоотведения</t>
  </si>
  <si>
    <t>количество проб сточных вод, не соответствующих установленным нормативам допустимых сбросов, лимитам на сбросы</t>
  </si>
  <si>
    <t>общее количество проб сточных вод</t>
  </si>
  <si>
    <t>количество аварий и засоров на канализационных сетях</t>
  </si>
  <si>
    <t>протяженность канализационных сетей</t>
  </si>
  <si>
    <t>Раздел 1.  Паспорт производственной программы</t>
  </si>
  <si>
    <t>Наименование регулируемой организации</t>
  </si>
  <si>
    <t>Местонахождение регулируемой организации</t>
  </si>
  <si>
    <t>Наименование уполномоченного органа</t>
  </si>
  <si>
    <t>Комитет государственного регулирования цен и тарифов Чукотского автономного округа</t>
  </si>
  <si>
    <t>Местонахождение уполномоченного органа</t>
  </si>
  <si>
    <t>689000, Чукотский автономный округ, г. Анадырь, ул. Отке, 4</t>
  </si>
  <si>
    <t>год</t>
  </si>
  <si>
    <t>1 полугодие</t>
  </si>
  <si>
    <t>2 полугодие</t>
  </si>
  <si>
    <t>Прием сточных вод</t>
  </si>
  <si>
    <t>1.1.</t>
  </si>
  <si>
    <t>Объем сточных вод, принятых у потребителей - всего, в том числе:</t>
  </si>
  <si>
    <t>1.1.1</t>
  </si>
  <si>
    <t>в пределах норматива по объему</t>
  </si>
  <si>
    <t>1.1.2</t>
  </si>
  <si>
    <t>сверх норматива по объему</t>
  </si>
  <si>
    <t>1.2.</t>
  </si>
  <si>
    <t>По категориям сточных вод:</t>
  </si>
  <si>
    <t>1.2.1</t>
  </si>
  <si>
    <t>жидких бытовых отходов</t>
  </si>
  <si>
    <t>1.2.2</t>
  </si>
  <si>
    <t>поверхностных сточных вод</t>
  </si>
  <si>
    <t>1.3.</t>
  </si>
  <si>
    <t>По категориям потребителей - всего, в том числе:</t>
  </si>
  <si>
    <t>1.3.1</t>
  </si>
  <si>
    <t>от собственных производств</t>
  </si>
  <si>
    <t>1.3.2</t>
  </si>
  <si>
    <t>неучтенный приток сточных вод</t>
  </si>
  <si>
    <t>1.3.3</t>
  </si>
  <si>
    <t>от потребителей, всего, в том числе:</t>
  </si>
  <si>
    <t>1.3.3.1</t>
  </si>
  <si>
    <t xml:space="preserve">  населения</t>
  </si>
  <si>
    <t xml:space="preserve">        городского</t>
  </si>
  <si>
    <t xml:space="preserve">        сельского</t>
  </si>
  <si>
    <t>1.3.3.2</t>
  </si>
  <si>
    <t xml:space="preserve">  бюджетных организаций</t>
  </si>
  <si>
    <t>1.3.3.3</t>
  </si>
  <si>
    <t xml:space="preserve">  прочих потребителей</t>
  </si>
  <si>
    <t>Объем транспортируемых сточных вод</t>
  </si>
  <si>
    <t>на собственные очистные сооружения</t>
  </si>
  <si>
    <t>другим организациям</t>
  </si>
  <si>
    <t>Объем сточных вод, поступивших на очистные сооружения</t>
  </si>
  <si>
    <t>объем сточных вод, прошедших очистку</t>
  </si>
  <si>
    <t>сбросы сточных вод в пределах нормативов и лимитов</t>
  </si>
  <si>
    <t>4.</t>
  </si>
  <si>
    <t>Объем обезвоженного осадка сточных вод</t>
  </si>
  <si>
    <t>5.</t>
  </si>
  <si>
    <t>Сброшенные воды без очистки</t>
  </si>
  <si>
    <t>Раздел 2. Баланс водоотведения</t>
  </si>
  <si>
    <t>ПРОИЗВОДСТВЕННАЯ ПРОГРАММА</t>
  </si>
  <si>
    <t>2019 год</t>
  </si>
  <si>
    <t>2020 год</t>
  </si>
  <si>
    <t>2021 год</t>
  </si>
  <si>
    <t>2022 год</t>
  </si>
  <si>
    <t>2023 год</t>
  </si>
  <si>
    <t>Раздел 4. Объем финансовых потребностей, необходимых для реализации производственной программы</t>
  </si>
  <si>
    <t>III</t>
  </si>
  <si>
    <t>Показатели эффективности использования ресурсов</t>
  </si>
  <si>
    <t>удельный расход электрической энергии, потребляемой в технологическом процессе транспортировки сточных вод, на единицу объема транспортируемых сточных вод</t>
  </si>
  <si>
    <t>кВт.ч/ куб.м</t>
  </si>
  <si>
    <t>общее количество электрической энергии, потребляемой в технологическом процессе транспортировки сточных вод</t>
  </si>
  <si>
    <t>тыс.кВт.ч</t>
  </si>
  <si>
    <t>общий объем транспортируемых сточных вод</t>
  </si>
  <si>
    <t>МП "ЧРКХ"</t>
  </si>
  <si>
    <t>6894000, Чукотский автономный округ, г.Певек, ул.Пугачева, 42/2</t>
  </si>
  <si>
    <t>Замена участка сети канализации от КК 75 до КК 57  в г. Певек</t>
  </si>
  <si>
    <t>Замена участка сети канализации от КК 22 до КК 2 в г. Певек</t>
  </si>
  <si>
    <t>Замена участка сети канализации от КК 229 до КК 235 в г. Певек</t>
  </si>
  <si>
    <t>Замена участка сети ТВС от ТВК 34  магистрали Юг 6 до ввода в жилой дом Пугачева 50</t>
  </si>
  <si>
    <t>Замена участка сети ТВС от ТВК 35  магистрали Юг 6 до ввода в жилой дом Пугачева 52</t>
  </si>
  <si>
    <t>в сфере водоотведения на 2019-2023 годы</t>
  </si>
  <si>
    <t>участок Певек</t>
  </si>
  <si>
    <t>ПЛАН</t>
  </si>
  <si>
    <t>Участок Певек</t>
  </si>
  <si>
    <r>
      <t xml:space="preserve">Раздел 3. Перечень плановых мероприятий по ремонту объектов централизованной системы </t>
    </r>
    <r>
      <rPr>
        <b/>
        <sz val="12"/>
        <rFont val="Times New Roman"/>
        <family val="1"/>
        <charset val="204"/>
      </rPr>
      <t>водоотведения, мероприятий, направленных на улучшение качества очистки сточных вод, мероприятий по энергосбережению и повышению энергетической эффективности</t>
    </r>
  </si>
  <si>
    <r>
      <t>3.1. План мероприятий по ремонту объектов централизованной систе</t>
    </r>
    <r>
      <rPr>
        <b/>
        <sz val="12"/>
        <rFont val="Times New Roman"/>
        <family val="1"/>
        <charset val="204"/>
      </rPr>
      <t>мы водоотведения</t>
    </r>
  </si>
  <si>
    <t>6.</t>
  </si>
  <si>
    <t>Ремонт сетей канализации</t>
  </si>
  <si>
    <t>7.</t>
  </si>
  <si>
    <t>8.</t>
  </si>
  <si>
    <t>9.</t>
  </si>
  <si>
    <t>3.2. План мероприятий, направленных на улучшение качества очистки сточных вод*</t>
  </si>
  <si>
    <t>* План мероприятий, направленных на улучшение качества очистки сточных вод, организацией не представлен</t>
  </si>
  <si>
    <t>3.3. План мероприятий по энергосбережению и повышению энергетической эффективности*</t>
  </si>
  <si>
    <t>* План мероприятий по энергосбережению и повышению энергетической эффективности, организацией не представлен</t>
  </si>
  <si>
    <t>Объем финансовых потребностей</t>
  </si>
  <si>
    <t>тыс. руб.</t>
  </si>
  <si>
    <t>Раздел 5. Плановые показатели надежности, качества, энергетической эффективности объектов централизованной системы водоотведения</t>
  </si>
  <si>
    <t>показатель надежности и бесперебойности централизованной системы водоотведения</t>
  </si>
  <si>
    <t>Доля по факту за 2021г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</si>
</sst>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0.000"/>
  </numFmts>
  <fonts count="19" x14ac:knownFonts="1">
    <font>
      <sz val="10"/>
      <name val="Arial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Helv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2"/>
      <color indexed="6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</borders>
  <cellStyleXfs count="6">
    <xf numFmtId="0" fontId="0" fillId="0" borderId="0"/>
    <xf numFmtId="0" fontId="10" fillId="0" borderId="0"/>
    <xf numFmtId="0" fontId="5" fillId="0" borderId="0"/>
    <xf numFmtId="0" fontId="9" fillId="0" borderId="0"/>
    <xf numFmtId="0" fontId="4" fillId="0" borderId="0"/>
    <xf numFmtId="0" fontId="4" fillId="0" borderId="0"/>
  </cellStyleXfs>
  <cellXfs count="211">
    <xf numFmtId="0" fontId="0" fillId="0" borderId="0" xfId="0"/>
    <xf numFmtId="0" fontId="8" fillId="0" borderId="0" xfId="0" applyFont="1"/>
    <xf numFmtId="0" fontId="6" fillId="0" borderId="3" xfId="5" applyFont="1" applyBorder="1" applyAlignment="1">
      <alignment horizontal="left" vertical="top" wrapText="1"/>
    </xf>
    <xf numFmtId="0" fontId="12" fillId="0" borderId="0" xfId="4" applyFont="1"/>
    <xf numFmtId="0" fontId="6" fillId="0" borderId="1" xfId="4" applyFont="1" applyBorder="1" applyAlignment="1">
      <alignment horizontal="left" vertical="center" wrapText="1"/>
    </xf>
    <xf numFmtId="0" fontId="2" fillId="0" borderId="1" xfId="2" applyFont="1" applyBorder="1" applyAlignment="1">
      <alignment horizontal="left" vertical="center"/>
    </xf>
    <xf numFmtId="0" fontId="6" fillId="0" borderId="0" xfId="4" applyFont="1"/>
    <xf numFmtId="0" fontId="2" fillId="0" borderId="1" xfId="2" applyFont="1" applyBorder="1" applyAlignment="1">
      <alignment horizontal="left" vertical="center" wrapText="1"/>
    </xf>
    <xf numFmtId="0" fontId="6" fillId="0" borderId="0" xfId="4" applyFont="1" applyBorder="1" applyAlignment="1">
      <alignment horizontal="left" vertical="center" wrapText="1"/>
    </xf>
    <xf numFmtId="0" fontId="2" fillId="0" borderId="0" xfId="2" applyFont="1" applyBorder="1" applyAlignment="1">
      <alignment horizontal="left" vertical="center"/>
    </xf>
    <xf numFmtId="0" fontId="7" fillId="0" borderId="0" xfId="4" applyFont="1"/>
    <xf numFmtId="0" fontId="2" fillId="0" borderId="0" xfId="2" applyFont="1" applyBorder="1" applyAlignment="1">
      <alignment horizontal="left"/>
    </xf>
    <xf numFmtId="0" fontId="7" fillId="0" borderId="0" xfId="4" applyFont="1" applyBorder="1" applyAlignment="1">
      <alignment horizontal="left"/>
    </xf>
    <xf numFmtId="0" fontId="11" fillId="0" borderId="5" xfId="0" applyFont="1" applyBorder="1" applyAlignment="1"/>
    <xf numFmtId="0" fontId="14" fillId="0" borderId="0" xfId="2" applyFont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 shrinkToFit="1"/>
    </xf>
    <xf numFmtId="0" fontId="8" fillId="0" borderId="1" xfId="0" applyFont="1" applyBorder="1" applyAlignment="1">
      <alignment horizontal="center" vertical="center" wrapText="1" shrinkToFit="1"/>
    </xf>
    <xf numFmtId="49" fontId="14" fillId="0" borderId="7" xfId="0" applyNumberFormat="1" applyFont="1" applyBorder="1" applyAlignment="1">
      <alignment horizontal="center" vertical="center" wrapText="1"/>
    </xf>
    <xf numFmtId="164" fontId="14" fillId="0" borderId="7" xfId="0" applyNumberFormat="1" applyFont="1" applyBorder="1" applyAlignment="1">
      <alignment horizontal="left" vertical="top" wrapText="1"/>
    </xf>
    <xf numFmtId="164" fontId="8" fillId="0" borderId="7" xfId="0" applyNumberFormat="1" applyFont="1" applyBorder="1" applyAlignment="1">
      <alignment horizontal="center" vertical="top" wrapText="1"/>
    </xf>
    <xf numFmtId="164" fontId="8" fillId="0" borderId="7" xfId="0" applyNumberFormat="1" applyFont="1" applyBorder="1" applyAlignment="1">
      <alignment horizontal="center" vertical="center" wrapText="1"/>
    </xf>
    <xf numFmtId="165" fontId="14" fillId="0" borderId="11" xfId="0" applyNumberFormat="1" applyFont="1" applyBorder="1" applyAlignment="1">
      <alignment horizontal="center" vertical="center" wrapText="1"/>
    </xf>
    <xf numFmtId="165" fontId="14" fillId="0" borderId="12" xfId="0" applyNumberFormat="1" applyFont="1" applyBorder="1" applyAlignment="1">
      <alignment horizontal="center" vertical="center" wrapText="1"/>
    </xf>
    <xf numFmtId="165" fontId="14" fillId="0" borderId="13" xfId="0" applyNumberFormat="1" applyFont="1" applyBorder="1" applyAlignment="1">
      <alignment horizontal="center" vertical="center" wrapText="1"/>
    </xf>
    <xf numFmtId="49" fontId="8" fillId="0" borderId="7" xfId="0" applyNumberFormat="1" applyFont="1" applyBorder="1" applyAlignment="1">
      <alignment horizontal="center" vertical="center" wrapText="1"/>
    </xf>
    <xf numFmtId="164" fontId="8" fillId="0" borderId="7" xfId="0" applyNumberFormat="1" applyFont="1" applyBorder="1" applyAlignment="1">
      <alignment horizontal="left" vertical="top" wrapText="1"/>
    </xf>
    <xf numFmtId="165" fontId="8" fillId="0" borderId="11" xfId="0" applyNumberFormat="1" applyFont="1" applyBorder="1" applyAlignment="1">
      <alignment horizontal="center" vertical="center" wrapText="1"/>
    </xf>
    <xf numFmtId="165" fontId="8" fillId="0" borderId="12" xfId="0" applyNumberFormat="1" applyFont="1" applyBorder="1" applyAlignment="1">
      <alignment horizontal="center" vertical="center" wrapText="1"/>
    </xf>
    <xf numFmtId="165" fontId="8" fillId="0" borderId="13" xfId="0" applyNumberFormat="1" applyFont="1" applyBorder="1" applyAlignment="1">
      <alignment horizontal="center" vertical="center" wrapText="1"/>
    </xf>
    <xf numFmtId="165" fontId="14" fillId="0" borderId="14" xfId="0" applyNumberFormat="1" applyFont="1" applyBorder="1" applyAlignment="1">
      <alignment horizontal="center" vertical="center" wrapText="1"/>
    </xf>
    <xf numFmtId="165" fontId="14" fillId="0" borderId="15" xfId="0" applyNumberFormat="1" applyFont="1" applyBorder="1" applyAlignment="1">
      <alignment horizontal="center" vertical="center" wrapText="1"/>
    </xf>
    <xf numFmtId="165" fontId="14" fillId="0" borderId="10" xfId="0" applyNumberFormat="1" applyFont="1" applyBorder="1" applyAlignment="1">
      <alignment horizontal="center" vertical="center" wrapText="1"/>
    </xf>
    <xf numFmtId="165" fontId="8" fillId="0" borderId="14" xfId="0" applyNumberFormat="1" applyFont="1" applyBorder="1" applyAlignment="1">
      <alignment horizontal="center" vertical="center" wrapText="1"/>
    </xf>
    <xf numFmtId="165" fontId="8" fillId="0" borderId="15" xfId="0" applyNumberFormat="1" applyFont="1" applyBorder="1" applyAlignment="1">
      <alignment horizontal="center" vertical="center" wrapText="1"/>
    </xf>
    <xf numFmtId="165" fontId="8" fillId="0" borderId="10" xfId="0" applyNumberFormat="1" applyFont="1" applyBorder="1" applyAlignment="1">
      <alignment horizontal="center" vertical="center" wrapText="1"/>
    </xf>
    <xf numFmtId="164" fontId="15" fillId="0" borderId="7" xfId="0" applyNumberFormat="1" applyFont="1" applyBorder="1" applyAlignment="1">
      <alignment horizontal="left" vertical="top" wrapText="1"/>
    </xf>
    <xf numFmtId="164" fontId="8" fillId="0" borderId="7" xfId="0" applyNumberFormat="1" applyFont="1" applyBorder="1" applyAlignment="1">
      <alignment horizontal="left" vertical="center" wrapText="1"/>
    </xf>
    <xf numFmtId="164" fontId="14" fillId="0" borderId="7" xfId="0" applyNumberFormat="1" applyFont="1" applyBorder="1" applyAlignment="1">
      <alignment horizontal="center" vertical="center" wrapText="1"/>
    </xf>
    <xf numFmtId="164" fontId="14" fillId="0" borderId="4" xfId="0" applyNumberFormat="1" applyFont="1" applyBorder="1" applyAlignment="1">
      <alignment horizontal="center" vertical="center" wrapText="1"/>
    </xf>
    <xf numFmtId="164" fontId="14" fillId="0" borderId="4" xfId="0" applyNumberFormat="1" applyFont="1" applyBorder="1" applyAlignment="1">
      <alignment horizontal="left" vertical="center" wrapText="1"/>
    </xf>
    <xf numFmtId="164" fontId="8" fillId="0" borderId="4" xfId="0" applyNumberFormat="1" applyFont="1" applyBorder="1" applyAlignment="1">
      <alignment horizontal="center" vertical="center" wrapText="1"/>
    </xf>
    <xf numFmtId="165" fontId="8" fillId="0" borderId="16" xfId="0" applyNumberFormat="1" applyFont="1" applyBorder="1" applyAlignment="1">
      <alignment horizontal="center" vertical="center" wrapText="1"/>
    </xf>
    <xf numFmtId="165" fontId="8" fillId="0" borderId="17" xfId="0" applyNumberFormat="1" applyFont="1" applyBorder="1" applyAlignment="1">
      <alignment horizontal="center" vertical="center" wrapText="1"/>
    </xf>
    <xf numFmtId="0" fontId="8" fillId="2" borderId="0" xfId="0" applyFont="1" applyFill="1"/>
    <xf numFmtId="0" fontId="8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165" fontId="8" fillId="0" borderId="28" xfId="0" applyNumberFormat="1" applyFont="1" applyBorder="1" applyAlignment="1">
      <alignment horizontal="center" vertical="center" wrapText="1"/>
    </xf>
    <xf numFmtId="0" fontId="6" fillId="0" borderId="0" xfId="4" applyFont="1" applyAlignment="1">
      <alignment horizontal="center"/>
    </xf>
    <xf numFmtId="165" fontId="8" fillId="0" borderId="22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4" applyFont="1" applyFill="1" applyBorder="1" applyAlignment="1">
      <alignment horizontal="center" vertical="center" wrapText="1"/>
    </xf>
    <xf numFmtId="0" fontId="6" fillId="0" borderId="0" xfId="4" applyFont="1" applyAlignment="1">
      <alignment horizontal="center" vertical="center"/>
    </xf>
    <xf numFmtId="0" fontId="2" fillId="0" borderId="1" xfId="2" applyFont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Fill="1" applyBorder="1" applyAlignment="1">
      <alignment horizontal="center" vertical="center" wrapText="1" shrinkToFi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6" fillId="0" borderId="26" xfId="0" applyNumberFormat="1" applyFont="1" applyBorder="1" applyAlignment="1">
      <alignment horizontal="center" vertical="center" wrapText="1"/>
    </xf>
    <xf numFmtId="0" fontId="6" fillId="0" borderId="20" xfId="0" applyFont="1" applyBorder="1" applyAlignment="1">
      <alignment horizontal="left" vertical="top" wrapText="1"/>
    </xf>
    <xf numFmtId="0" fontId="6" fillId="0" borderId="33" xfId="0" applyFont="1" applyBorder="1" applyAlignment="1">
      <alignment horizontal="center" vertical="center" wrapText="1"/>
    </xf>
    <xf numFmtId="164" fontId="6" fillId="0" borderId="20" xfId="0" applyNumberFormat="1" applyFont="1" applyBorder="1" applyAlignment="1">
      <alignment horizontal="center" vertical="center" wrapText="1"/>
    </xf>
    <xf numFmtId="49" fontId="6" fillId="0" borderId="30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top" wrapText="1"/>
    </xf>
    <xf numFmtId="0" fontId="6" fillId="0" borderId="34" xfId="0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49" fontId="6" fillId="0" borderId="27" xfId="0" applyNumberFormat="1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1" fontId="2" fillId="0" borderId="34" xfId="0" applyNumberFormat="1" applyFont="1" applyBorder="1" applyAlignment="1">
      <alignment horizontal="center" vertical="center" wrapText="1"/>
    </xf>
    <xf numFmtId="49" fontId="6" fillId="0" borderId="31" xfId="0" applyNumberFormat="1" applyFont="1" applyBorder="1" applyAlignment="1">
      <alignment horizontal="center" vertical="center" wrapText="1"/>
    </xf>
    <xf numFmtId="0" fontId="17" fillId="0" borderId="2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center" vertical="center" wrapText="1"/>
    </xf>
    <xf numFmtId="1" fontId="17" fillId="0" borderId="2" xfId="0" applyNumberFormat="1" applyFont="1" applyBorder="1" applyAlignment="1">
      <alignment horizontal="center" vertical="center" wrapText="1"/>
    </xf>
    <xf numFmtId="1" fontId="17" fillId="0" borderId="5" xfId="0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17" fillId="0" borderId="7" xfId="5" applyFont="1" applyBorder="1" applyAlignment="1">
      <alignment horizontal="left" vertical="top" wrapText="1"/>
    </xf>
    <xf numFmtId="0" fontId="17" fillId="0" borderId="7" xfId="5" applyFont="1" applyBorder="1" applyAlignment="1">
      <alignment horizontal="center" vertical="center" wrapText="1"/>
    </xf>
    <xf numFmtId="164" fontId="17" fillId="0" borderId="7" xfId="5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0" fontId="17" fillId="0" borderId="3" xfId="5" applyFont="1" applyBorder="1" applyAlignment="1">
      <alignment horizontal="left" vertical="top" wrapText="1"/>
    </xf>
    <xf numFmtId="0" fontId="17" fillId="0" borderId="3" xfId="5" applyFont="1" applyBorder="1" applyAlignment="1">
      <alignment horizontal="center" vertical="center" wrapText="1"/>
    </xf>
    <xf numFmtId="0" fontId="17" fillId="0" borderId="3" xfId="5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 wrapText="1"/>
    </xf>
    <xf numFmtId="0" fontId="17" fillId="0" borderId="2" xfId="5" applyFont="1" applyBorder="1" applyAlignment="1">
      <alignment horizontal="left" vertical="top" wrapText="1"/>
    </xf>
    <xf numFmtId="0" fontId="17" fillId="0" borderId="2" xfId="5" applyFont="1" applyBorder="1" applyAlignment="1">
      <alignment horizontal="center" vertical="center" wrapText="1"/>
    </xf>
    <xf numFmtId="166" fontId="17" fillId="0" borderId="2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7" xfId="5" applyFont="1" applyBorder="1" applyAlignment="1">
      <alignment horizontal="left" vertical="top" wrapText="1"/>
    </xf>
    <xf numFmtId="0" fontId="6" fillId="0" borderId="36" xfId="0" applyFont="1" applyBorder="1" applyAlignment="1">
      <alignment horizontal="center" vertical="center" wrapText="1"/>
    </xf>
    <xf numFmtId="166" fontId="2" fillId="0" borderId="7" xfId="0" applyNumberFormat="1" applyFont="1" applyBorder="1" applyAlignment="1">
      <alignment horizontal="center" vertical="center" wrapText="1"/>
    </xf>
    <xf numFmtId="164" fontId="2" fillId="0" borderId="34" xfId="0" applyNumberFormat="1" applyFont="1" applyBorder="1" applyAlignment="1">
      <alignment horizontal="center" vertical="center" wrapText="1"/>
    </xf>
    <xf numFmtId="0" fontId="6" fillId="0" borderId="2" xfId="5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6" fontId="8" fillId="0" borderId="0" xfId="0" applyNumberFormat="1" applyFont="1"/>
    <xf numFmtId="164" fontId="8" fillId="0" borderId="0" xfId="0" applyNumberFormat="1" applyFont="1"/>
    <xf numFmtId="165" fontId="14" fillId="0" borderId="8" xfId="0" applyNumberFormat="1" applyFont="1" applyBorder="1" applyAlignment="1">
      <alignment horizontal="center" vertical="top" wrapText="1"/>
    </xf>
    <xf numFmtId="165" fontId="14" fillId="0" borderId="9" xfId="0" applyNumberFormat="1" applyFont="1" applyBorder="1" applyAlignment="1">
      <alignment horizontal="center" vertical="top" wrapText="1"/>
    </xf>
    <xf numFmtId="165" fontId="14" fillId="0" borderId="10" xfId="0" applyNumberFormat="1" applyFont="1" applyBorder="1" applyAlignment="1">
      <alignment horizontal="center" vertical="top" wrapText="1"/>
    </xf>
    <xf numFmtId="165" fontId="14" fillId="0" borderId="8" xfId="0" applyNumberFormat="1" applyFont="1" applyFill="1" applyBorder="1" applyAlignment="1">
      <alignment horizontal="center" vertical="top" wrapText="1"/>
    </xf>
    <xf numFmtId="165" fontId="14" fillId="0" borderId="9" xfId="0" applyNumberFormat="1" applyFont="1" applyFill="1" applyBorder="1" applyAlignment="1">
      <alignment horizontal="center" vertical="top" wrapText="1"/>
    </xf>
    <xf numFmtId="165" fontId="14" fillId="0" borderId="10" xfId="0" applyNumberFormat="1" applyFont="1" applyFill="1" applyBorder="1" applyAlignment="1">
      <alignment horizontal="center" vertical="top" wrapText="1"/>
    </xf>
    <xf numFmtId="165" fontId="14" fillId="0" borderId="11" xfId="0" applyNumberFormat="1" applyFont="1" applyFill="1" applyBorder="1" applyAlignment="1">
      <alignment horizontal="center" vertical="center" wrapText="1"/>
    </xf>
    <xf numFmtId="165" fontId="14" fillId="0" borderId="12" xfId="0" applyNumberFormat="1" applyFont="1" applyFill="1" applyBorder="1" applyAlignment="1">
      <alignment horizontal="center" vertical="center" wrapText="1"/>
    </xf>
    <xf numFmtId="165" fontId="14" fillId="0" borderId="13" xfId="0" applyNumberFormat="1" applyFont="1" applyFill="1" applyBorder="1" applyAlignment="1">
      <alignment horizontal="center" vertical="center" wrapText="1"/>
    </xf>
    <xf numFmtId="165" fontId="8" fillId="0" borderId="28" xfId="0" applyNumberFormat="1" applyFont="1" applyFill="1" applyBorder="1" applyAlignment="1">
      <alignment horizontal="center" vertical="center" wrapText="1"/>
    </xf>
    <xf numFmtId="165" fontId="8" fillId="0" borderId="15" xfId="0" applyNumberFormat="1" applyFont="1" applyFill="1" applyBorder="1" applyAlignment="1">
      <alignment horizontal="center" vertical="center" wrapText="1"/>
    </xf>
    <xf numFmtId="165" fontId="8" fillId="0" borderId="10" xfId="0" applyNumberFormat="1" applyFont="1" applyFill="1" applyBorder="1" applyAlignment="1">
      <alignment horizontal="center" vertical="center" wrapText="1"/>
    </xf>
    <xf numFmtId="165" fontId="8" fillId="0" borderId="11" xfId="0" applyNumberFormat="1" applyFont="1" applyFill="1" applyBorder="1" applyAlignment="1">
      <alignment horizontal="center" vertical="center" wrapText="1"/>
    </xf>
    <xf numFmtId="165" fontId="8" fillId="0" borderId="12" xfId="0" applyNumberFormat="1" applyFont="1" applyFill="1" applyBorder="1" applyAlignment="1">
      <alignment horizontal="center" vertical="center" wrapText="1"/>
    </xf>
    <xf numFmtId="165" fontId="8" fillId="0" borderId="13" xfId="0" applyNumberFormat="1" applyFont="1" applyFill="1" applyBorder="1" applyAlignment="1">
      <alignment horizontal="center" vertical="center" wrapText="1"/>
    </xf>
    <xf numFmtId="165" fontId="14" fillId="0" borderId="14" xfId="0" applyNumberFormat="1" applyFont="1" applyFill="1" applyBorder="1" applyAlignment="1">
      <alignment horizontal="center" vertical="center" wrapText="1"/>
    </xf>
    <xf numFmtId="165" fontId="14" fillId="0" borderId="15" xfId="0" applyNumberFormat="1" applyFont="1" applyFill="1" applyBorder="1" applyAlignment="1">
      <alignment horizontal="center" vertical="center" wrapText="1"/>
    </xf>
    <xf numFmtId="165" fontId="14" fillId="0" borderId="10" xfId="0" applyNumberFormat="1" applyFont="1" applyFill="1" applyBorder="1" applyAlignment="1">
      <alignment horizontal="center" vertical="center" wrapText="1"/>
    </xf>
    <xf numFmtId="165" fontId="8" fillId="0" borderId="14" xfId="0" applyNumberFormat="1" applyFont="1" applyFill="1" applyBorder="1" applyAlignment="1">
      <alignment horizontal="center" vertical="center" wrapText="1"/>
    </xf>
    <xf numFmtId="165" fontId="8" fillId="0" borderId="16" xfId="0" applyNumberFormat="1" applyFont="1" applyFill="1" applyBorder="1" applyAlignment="1">
      <alignment horizontal="center" vertical="center" wrapText="1"/>
    </xf>
    <xf numFmtId="165" fontId="8" fillId="0" borderId="17" xfId="0" applyNumberFormat="1" applyFont="1" applyFill="1" applyBorder="1" applyAlignment="1">
      <alignment horizontal="center" vertical="center" wrapText="1"/>
    </xf>
    <xf numFmtId="165" fontId="8" fillId="0" borderId="22" xfId="0" applyNumberFormat="1" applyFont="1" applyFill="1" applyBorder="1" applyAlignment="1">
      <alignment horizontal="center" vertical="center" wrapText="1"/>
    </xf>
    <xf numFmtId="165" fontId="8" fillId="4" borderId="14" xfId="0" applyNumberFormat="1" applyFont="1" applyFill="1" applyBorder="1" applyAlignment="1">
      <alignment horizontal="center" vertical="center" wrapText="1"/>
    </xf>
    <xf numFmtId="165" fontId="8" fillId="4" borderId="15" xfId="0" applyNumberFormat="1" applyFont="1" applyFill="1" applyBorder="1" applyAlignment="1">
      <alignment horizontal="center" vertical="center" wrapText="1"/>
    </xf>
    <xf numFmtId="2" fontId="8" fillId="0" borderId="0" xfId="0" applyNumberFormat="1" applyFont="1"/>
    <xf numFmtId="165" fontId="8" fillId="0" borderId="0" xfId="0" applyNumberFormat="1" applyFont="1"/>
    <xf numFmtId="164" fontId="2" fillId="0" borderId="1" xfId="2" applyNumberFormat="1" applyFont="1" applyFill="1" applyBorder="1" applyAlignment="1">
      <alignment horizontal="center" vertical="center"/>
    </xf>
    <xf numFmtId="166" fontId="2" fillId="0" borderId="2" xfId="0" applyNumberFormat="1" applyFont="1" applyBorder="1" applyAlignment="1">
      <alignment horizontal="center" vertical="center" wrapText="1"/>
    </xf>
    <xf numFmtId="0" fontId="11" fillId="0" borderId="0" xfId="2" applyFont="1" applyAlignment="1">
      <alignment horizontal="center"/>
    </xf>
    <xf numFmtId="0" fontId="13" fillId="0" borderId="0" xfId="2" applyFont="1" applyAlignment="1">
      <alignment horizontal="center" wrapText="1"/>
    </xf>
    <xf numFmtId="0" fontId="16" fillId="0" borderId="0" xfId="2" applyFont="1" applyAlignment="1">
      <alignment horizontal="center"/>
    </xf>
    <xf numFmtId="0" fontId="3" fillId="0" borderId="5" xfId="2" applyFont="1" applyBorder="1" applyAlignment="1">
      <alignment horizontal="left" vertical="center" wrapText="1"/>
    </xf>
    <xf numFmtId="0" fontId="8" fillId="2" borderId="18" xfId="0" applyFont="1" applyFill="1" applyBorder="1" applyAlignment="1">
      <alignment horizontal="center" vertical="center" wrapText="1" shrinkToFit="1"/>
    </xf>
    <xf numFmtId="0" fontId="8" fillId="2" borderId="21" xfId="0" applyFont="1" applyFill="1" applyBorder="1" applyAlignment="1">
      <alignment horizontal="center" vertical="center" wrapText="1" shrinkToFit="1"/>
    </xf>
    <xf numFmtId="0" fontId="8" fillId="2" borderId="2" xfId="0" applyFont="1" applyFill="1" applyBorder="1" applyAlignment="1">
      <alignment horizontal="center" vertical="center" wrapText="1" shrinkToFit="1"/>
    </xf>
    <xf numFmtId="0" fontId="8" fillId="3" borderId="6" xfId="0" applyFont="1" applyFill="1" applyBorder="1" applyAlignment="1">
      <alignment horizontal="center" vertical="center" wrapText="1" shrinkToFit="1"/>
    </xf>
    <xf numFmtId="0" fontId="8" fillId="3" borderId="23" xfId="0" applyFont="1" applyFill="1" applyBorder="1" applyAlignment="1">
      <alignment horizontal="center" vertical="center" wrapText="1" shrinkToFit="1"/>
    </xf>
    <xf numFmtId="0" fontId="8" fillId="3" borderId="24" xfId="0" applyFont="1" applyFill="1" applyBorder="1" applyAlignment="1">
      <alignment horizontal="center" vertical="center" wrapText="1" shrinkToFit="1"/>
    </xf>
    <xf numFmtId="0" fontId="8" fillId="2" borderId="6" xfId="2" applyFont="1" applyFill="1" applyBorder="1" applyAlignment="1">
      <alignment horizontal="center" vertical="center" wrapText="1"/>
    </xf>
    <xf numFmtId="0" fontId="8" fillId="2" borderId="23" xfId="2" applyFont="1" applyFill="1" applyBorder="1" applyAlignment="1">
      <alignment horizontal="center" vertical="center" wrapText="1"/>
    </xf>
    <xf numFmtId="0" fontId="8" fillId="2" borderId="24" xfId="2" applyFont="1" applyFill="1" applyBorder="1" applyAlignment="1">
      <alignment horizontal="center" vertical="center" wrapText="1"/>
    </xf>
    <xf numFmtId="0" fontId="3" fillId="0" borderId="6" xfId="2" applyFont="1" applyBorder="1" applyAlignment="1">
      <alignment horizontal="center"/>
    </xf>
    <xf numFmtId="0" fontId="3" fillId="0" borderId="23" xfId="2" applyFont="1" applyBorder="1" applyAlignment="1">
      <alignment horizontal="center"/>
    </xf>
    <xf numFmtId="0" fontId="3" fillId="0" borderId="24" xfId="2" applyFont="1" applyBorder="1" applyAlignment="1">
      <alignment horizontal="center"/>
    </xf>
    <xf numFmtId="0" fontId="2" fillId="0" borderId="25" xfId="2" applyFont="1" applyFill="1" applyBorder="1" applyAlignment="1">
      <alignment horizontal="left" wrapText="1"/>
    </xf>
    <xf numFmtId="0" fontId="7" fillId="0" borderId="5" xfId="0" applyNumberFormat="1" applyFont="1" applyBorder="1" applyAlignment="1">
      <alignment horizontal="left" wrapText="1"/>
    </xf>
    <xf numFmtId="0" fontId="2" fillId="0" borderId="6" xfId="2" applyFont="1" applyBorder="1" applyAlignment="1">
      <alignment horizontal="center" vertical="center" wrapText="1"/>
    </xf>
    <xf numFmtId="0" fontId="2" fillId="0" borderId="23" xfId="2" applyFont="1" applyBorder="1" applyAlignment="1">
      <alignment horizontal="center" vertical="center" wrapText="1"/>
    </xf>
    <xf numFmtId="0" fontId="2" fillId="0" borderId="24" xfId="2" applyFont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justify" vertical="center" wrapText="1"/>
    </xf>
    <xf numFmtId="164" fontId="2" fillId="0" borderId="3" xfId="2" applyNumberFormat="1" applyFont="1" applyFill="1" applyBorder="1" applyAlignment="1">
      <alignment horizontal="center" vertical="center" wrapText="1"/>
    </xf>
    <xf numFmtId="0" fontId="18" fillId="0" borderId="6" xfId="5" applyFont="1" applyBorder="1" applyAlignment="1">
      <alignment horizontal="left" vertical="center" wrapText="1"/>
    </xf>
    <xf numFmtId="0" fontId="18" fillId="0" borderId="23" xfId="5" applyFont="1" applyBorder="1" applyAlignment="1">
      <alignment horizontal="left" vertical="center" wrapText="1"/>
    </xf>
    <xf numFmtId="0" fontId="18" fillId="0" borderId="24" xfId="5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top" wrapText="1"/>
    </xf>
    <xf numFmtId="0" fontId="7" fillId="0" borderId="23" xfId="0" applyFont="1" applyBorder="1" applyAlignment="1">
      <alignment horizontal="left" vertical="top" wrapText="1"/>
    </xf>
    <xf numFmtId="0" fontId="7" fillId="0" borderId="24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25" xfId="2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7" fillId="0" borderId="6" xfId="5" applyFont="1" applyBorder="1" applyAlignment="1">
      <alignment horizontal="left" vertical="center" wrapText="1"/>
    </xf>
    <xf numFmtId="0" fontId="7" fillId="0" borderId="23" xfId="5" applyFont="1" applyBorder="1" applyAlignment="1">
      <alignment horizontal="left" vertical="center" wrapText="1"/>
    </xf>
    <xf numFmtId="0" fontId="7" fillId="0" borderId="24" xfId="5" applyFont="1" applyBorder="1" applyAlignment="1">
      <alignment horizontal="left" vertical="center" wrapText="1"/>
    </xf>
    <xf numFmtId="0" fontId="2" fillId="0" borderId="20" xfId="2" applyFont="1" applyFill="1" applyBorder="1" applyAlignment="1">
      <alignment horizontal="center" vertical="center" wrapText="1"/>
    </xf>
    <xf numFmtId="0" fontId="2" fillId="0" borderId="29" xfId="2" applyFont="1" applyFill="1" applyBorder="1" applyAlignment="1">
      <alignment horizontal="left" vertical="center" wrapText="1"/>
    </xf>
    <xf numFmtId="0" fontId="2" fillId="0" borderId="33" xfId="2" applyFont="1" applyFill="1" applyBorder="1" applyAlignment="1">
      <alignment horizontal="left" vertical="center" wrapText="1"/>
    </xf>
    <xf numFmtId="0" fontId="2" fillId="0" borderId="19" xfId="2" applyFont="1" applyFill="1" applyBorder="1" applyAlignment="1">
      <alignment horizontal="left" vertical="center" wrapText="1"/>
    </xf>
    <xf numFmtId="0" fontId="2" fillId="0" borderId="20" xfId="2" applyFont="1" applyFill="1" applyBorder="1" applyAlignment="1">
      <alignment horizontal="center" vertical="center" wrapText="1"/>
    </xf>
    <xf numFmtId="164" fontId="2" fillId="0" borderId="20" xfId="2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0" fontId="2" fillId="0" borderId="30" xfId="2" applyFont="1" applyFill="1" applyBorder="1" applyAlignment="1">
      <alignment horizontal="center" vertical="center" wrapText="1"/>
    </xf>
    <xf numFmtId="0" fontId="2" fillId="0" borderId="30" xfId="2" applyFont="1" applyFill="1" applyBorder="1" applyAlignment="1">
      <alignment horizontal="left" vertical="center" wrapText="1"/>
    </xf>
    <xf numFmtId="0" fontId="2" fillId="0" borderId="34" xfId="2" applyFont="1" applyFill="1" applyBorder="1" applyAlignment="1">
      <alignment horizontal="left" vertical="center" wrapText="1"/>
    </xf>
    <xf numFmtId="0" fontId="2" fillId="0" borderId="10" xfId="2" applyFont="1" applyFill="1" applyBorder="1" applyAlignment="1">
      <alignment horizontal="left" vertical="center" wrapText="1"/>
    </xf>
    <xf numFmtId="0" fontId="2" fillId="0" borderId="3" xfId="2" applyFont="1" applyFill="1" applyBorder="1" applyAlignment="1">
      <alignment horizontal="center" vertical="center" wrapText="1"/>
    </xf>
    <xf numFmtId="0" fontId="2" fillId="0" borderId="10" xfId="2" applyFont="1" applyFill="1" applyBorder="1" applyAlignment="1">
      <alignment horizontal="center" vertical="center" wrapText="1"/>
    </xf>
    <xf numFmtId="0" fontId="2" fillId="0" borderId="31" xfId="2" applyFont="1" applyFill="1" applyBorder="1" applyAlignment="1">
      <alignment horizontal="center" vertical="center" wrapText="1"/>
    </xf>
    <xf numFmtId="0" fontId="2" fillId="0" borderId="31" xfId="2" applyFont="1" applyFill="1" applyBorder="1" applyAlignment="1">
      <alignment horizontal="left" vertical="center" wrapText="1"/>
    </xf>
    <xf numFmtId="0" fontId="2" fillId="0" borderId="35" xfId="2" applyFont="1" applyFill="1" applyBorder="1" applyAlignment="1">
      <alignment horizontal="left" vertical="center" wrapText="1"/>
    </xf>
    <xf numFmtId="0" fontId="2" fillId="0" borderId="32" xfId="2" applyFont="1" applyFill="1" applyBorder="1" applyAlignment="1">
      <alignment horizontal="left" vertical="center" wrapText="1"/>
    </xf>
    <xf numFmtId="0" fontId="2" fillId="0" borderId="32" xfId="2" applyFont="1" applyFill="1" applyBorder="1" applyAlignment="1">
      <alignment horizontal="center" vertical="center" wrapText="1"/>
    </xf>
    <xf numFmtId="164" fontId="2" fillId="0" borderId="4" xfId="2" applyNumberFormat="1" applyFont="1" applyFill="1" applyBorder="1" applyAlignment="1">
      <alignment horizontal="center" vertical="center" wrapText="1"/>
    </xf>
    <xf numFmtId="0" fontId="2" fillId="0" borderId="6" xfId="2" applyFont="1" applyFill="1" applyBorder="1" applyAlignment="1">
      <alignment horizontal="left" vertical="center" wrapText="1"/>
    </xf>
    <xf numFmtId="0" fontId="2" fillId="0" borderId="23" xfId="2" applyFont="1" applyFill="1" applyBorder="1" applyAlignment="1">
      <alignment horizontal="left" vertical="center" wrapText="1"/>
    </xf>
    <xf numFmtId="0" fontId="2" fillId="0" borderId="24" xfId="2" applyFont="1" applyFill="1" applyBorder="1" applyAlignment="1">
      <alignment horizontal="left" vertical="center" wrapText="1"/>
    </xf>
    <xf numFmtId="164" fontId="2" fillId="0" borderId="6" xfId="2" applyNumberFormat="1" applyFont="1" applyFill="1" applyBorder="1" applyAlignment="1">
      <alignment horizontal="center" vertical="center" wrapText="1"/>
    </xf>
    <xf numFmtId="164" fontId="2" fillId="0" borderId="23" xfId="2" applyNumberFormat="1" applyFont="1" applyFill="1" applyBorder="1" applyAlignment="1">
      <alignment horizontal="center" vertical="center" wrapText="1"/>
    </xf>
    <xf numFmtId="164" fontId="2" fillId="0" borderId="24" xfId="2" applyNumberFormat="1" applyFont="1" applyFill="1" applyBorder="1" applyAlignment="1">
      <alignment horizontal="center" vertical="center" wrapText="1"/>
    </xf>
    <xf numFmtId="0" fontId="2" fillId="0" borderId="0" xfId="2" applyFont="1" applyFill="1" applyBorder="1" applyAlignment="1">
      <alignment horizontal="left" wrapText="1"/>
    </xf>
    <xf numFmtId="0" fontId="7" fillId="0" borderId="5" xfId="0" applyNumberFormat="1" applyFont="1" applyFill="1" applyBorder="1" applyAlignment="1">
      <alignment horizontal="left" wrapText="1"/>
    </xf>
    <xf numFmtId="0" fontId="2" fillId="0" borderId="1" xfId="2" applyFont="1" applyFill="1" applyBorder="1" applyAlignment="1">
      <alignment horizontal="center" vertical="center" wrapText="1"/>
    </xf>
    <xf numFmtId="0" fontId="2" fillId="0" borderId="6" xfId="2" applyFont="1" applyFill="1" applyBorder="1" applyAlignment="1">
      <alignment horizontal="center" vertical="center" wrapText="1"/>
    </xf>
    <xf numFmtId="0" fontId="2" fillId="0" borderId="23" xfId="2" applyFont="1" applyFill="1" applyBorder="1" applyAlignment="1">
      <alignment horizontal="center" vertical="center" wrapText="1"/>
    </xf>
    <xf numFmtId="0" fontId="2" fillId="0" borderId="24" xfId="2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/>
    </xf>
    <xf numFmtId="0" fontId="2" fillId="0" borderId="6" xfId="2" applyFont="1" applyFill="1" applyBorder="1" applyAlignment="1">
      <alignment horizontal="center" vertical="center"/>
    </xf>
    <xf numFmtId="0" fontId="2" fillId="0" borderId="23" xfId="2" applyFont="1" applyFill="1" applyBorder="1" applyAlignment="1">
      <alignment horizontal="center" vertical="center"/>
    </xf>
    <xf numFmtId="0" fontId="2" fillId="0" borderId="24" xfId="2" applyFont="1" applyFill="1" applyBorder="1" applyAlignment="1">
      <alignment horizontal="center" vertical="center"/>
    </xf>
    <xf numFmtId="165" fontId="2" fillId="0" borderId="1" xfId="2" applyNumberFormat="1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/>
    </xf>
    <xf numFmtId="0" fontId="2" fillId="0" borderId="0" xfId="2" applyFont="1" applyFill="1" applyBorder="1" applyAlignment="1"/>
    <xf numFmtId="0" fontId="2" fillId="0" borderId="0" xfId="2" applyFont="1" applyFill="1" applyBorder="1" applyAlignment="1">
      <alignment horizontal="center"/>
    </xf>
    <xf numFmtId="0" fontId="2" fillId="0" borderId="0" xfId="2" applyFont="1" applyFill="1" applyBorder="1"/>
    <xf numFmtId="0" fontId="7" fillId="0" borderId="5" xfId="0" applyNumberFormat="1" applyFont="1" applyFill="1" applyBorder="1" applyAlignment="1">
      <alignment horizontal="left" vertical="center" wrapText="1"/>
    </xf>
    <xf numFmtId="0" fontId="2" fillId="0" borderId="18" xfId="2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 shrinkToFit="1"/>
    </xf>
    <xf numFmtId="0" fontId="6" fillId="0" borderId="4" xfId="0" applyFont="1" applyFill="1" applyBorder="1" applyAlignment="1">
      <alignment horizontal="center" vertical="center"/>
    </xf>
  </cellXfs>
  <cellStyles count="6">
    <cellStyle name="Обычный" xfId="0" builtinId="0"/>
    <cellStyle name="Обычный 2" xfId="1"/>
    <cellStyle name="Обычный 2_ООО Тепловая компания (печора)" xfId="2"/>
    <cellStyle name="Обычный 5" xfId="3"/>
    <cellStyle name="Обычный_PP_PitWater" xfId="4"/>
    <cellStyle name="Стиль 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C27"/>
  <sheetViews>
    <sheetView tabSelected="1" zoomScaleNormal="100" workbookViewId="0">
      <selection activeCell="F21" sqref="F21"/>
    </sheetView>
  </sheetViews>
  <sheetFormatPr defaultColWidth="9.140625" defaultRowHeight="15.75" x14ac:dyDescent="0.25"/>
  <cols>
    <col min="1" max="1" width="51.28515625" style="6" customWidth="1"/>
    <col min="2" max="2" width="61.85546875" style="6" customWidth="1"/>
    <col min="3" max="3" width="7" style="6" customWidth="1"/>
    <col min="4" max="4" width="6.7109375" style="6" customWidth="1"/>
    <col min="5" max="16384" width="9.140625" style="6"/>
  </cols>
  <sheetData>
    <row r="1" spans="1:2" s="3" customFormat="1" ht="18.75" x14ac:dyDescent="0.3">
      <c r="A1" s="125" t="s">
        <v>93</v>
      </c>
      <c r="B1" s="125"/>
    </row>
    <row r="2" spans="1:2" s="3" customFormat="1" ht="18.75" x14ac:dyDescent="0.3">
      <c r="A2" s="126" t="s">
        <v>114</v>
      </c>
      <c r="B2" s="126"/>
    </row>
    <row r="3" spans="1:2" s="3" customFormat="1" ht="19.5" customHeight="1" x14ac:dyDescent="0.3">
      <c r="A3" s="127"/>
      <c r="B3" s="127"/>
    </row>
    <row r="4" spans="1:2" s="3" customFormat="1" ht="18.75" customHeight="1" x14ac:dyDescent="0.3">
      <c r="A4" s="128" t="s">
        <v>43</v>
      </c>
      <c r="B4" s="128"/>
    </row>
    <row r="5" spans="1:2" ht="27" customHeight="1" x14ac:dyDescent="0.25">
      <c r="A5" s="4" t="s">
        <v>44</v>
      </c>
      <c r="B5" s="5" t="s">
        <v>107</v>
      </c>
    </row>
    <row r="6" spans="1:2" ht="36" customHeight="1" x14ac:dyDescent="0.25">
      <c r="A6" s="4" t="s">
        <v>45</v>
      </c>
      <c r="B6" s="7" t="s">
        <v>108</v>
      </c>
    </row>
    <row r="7" spans="1:2" ht="38.25" customHeight="1" x14ac:dyDescent="0.25">
      <c r="A7" s="4" t="s">
        <v>46</v>
      </c>
      <c r="B7" s="7" t="s">
        <v>47</v>
      </c>
    </row>
    <row r="8" spans="1:2" ht="27.75" customHeight="1" x14ac:dyDescent="0.25">
      <c r="A8" s="4" t="s">
        <v>48</v>
      </c>
      <c r="B8" s="5" t="s">
        <v>49</v>
      </c>
    </row>
    <row r="9" spans="1:2" s="10" customFormat="1" ht="21.75" customHeight="1" x14ac:dyDescent="0.25">
      <c r="A9" s="8"/>
      <c r="B9" s="9"/>
    </row>
    <row r="10" spans="1:2" ht="29.25" customHeight="1" x14ac:dyDescent="0.25">
      <c r="A10" s="51"/>
      <c r="B10" s="52"/>
    </row>
    <row r="11" spans="1:2" x14ac:dyDescent="0.25">
      <c r="B11" s="47"/>
    </row>
    <row r="12" spans="1:2" x14ac:dyDescent="0.25">
      <c r="B12" s="47"/>
    </row>
    <row r="20" spans="1:3" x14ac:dyDescent="0.25">
      <c r="C20" s="11"/>
    </row>
    <row r="22" spans="1:3" x14ac:dyDescent="0.25">
      <c r="C22" s="12"/>
    </row>
    <row r="25" spans="1:3" s="10" customFormat="1" x14ac:dyDescent="0.25">
      <c r="A25" s="6"/>
      <c r="B25" s="6"/>
      <c r="C25" s="6"/>
    </row>
    <row r="26" spans="1:3" ht="15" customHeight="1" x14ac:dyDescent="0.25"/>
    <row r="27" spans="1:3" ht="31.5" customHeight="1" x14ac:dyDescent="0.25"/>
  </sheetData>
  <mergeCells count="4">
    <mergeCell ref="A1:B1"/>
    <mergeCell ref="A2:B2"/>
    <mergeCell ref="A3:B3"/>
    <mergeCell ref="A4:B4"/>
  </mergeCells>
  <printOptions horizontalCentered="1"/>
  <pageMargins left="1.1811023622047245" right="0.39370078740157483" top="0.39370078740157483" bottom="0.39370078740157483" header="0.51181102362204722" footer="0.51181102362204722"/>
  <pageSetup paperSize="9" scale="7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U40"/>
  <sheetViews>
    <sheetView zoomScale="80" zoomScaleNormal="80" workbookViewId="0">
      <selection activeCell="B47" sqref="B47"/>
    </sheetView>
  </sheetViews>
  <sheetFormatPr defaultColWidth="9.140625" defaultRowHeight="15" x14ac:dyDescent="0.25"/>
  <cols>
    <col min="1" max="1" width="6.85546875" style="1" customWidth="1"/>
    <col min="2" max="2" width="43.85546875" style="1" customWidth="1"/>
    <col min="3" max="3" width="10.5703125" style="1" customWidth="1"/>
    <col min="4" max="15" width="12.28515625" style="1" customWidth="1"/>
    <col min="16" max="17" width="13.5703125" style="1" hidden="1" customWidth="1"/>
    <col min="18" max="18" width="16.7109375" style="1" customWidth="1"/>
    <col min="19" max="16384" width="9.140625" style="1"/>
  </cols>
  <sheetData>
    <row r="1" spans="1:18" ht="19.5" customHeight="1" x14ac:dyDescent="0.3">
      <c r="A1" s="13" t="s">
        <v>92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22"/>
      <c r="Q1" s="122"/>
    </row>
    <row r="2" spans="1:18" s="43" customFormat="1" ht="21" customHeight="1" x14ac:dyDescent="0.25">
      <c r="A2" s="129" t="s">
        <v>22</v>
      </c>
      <c r="B2" s="129" t="s">
        <v>23</v>
      </c>
      <c r="C2" s="129" t="s">
        <v>24</v>
      </c>
      <c r="D2" s="135" t="s">
        <v>27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7"/>
    </row>
    <row r="3" spans="1:18" s="43" customFormat="1" ht="21" customHeight="1" x14ac:dyDescent="0.25">
      <c r="A3" s="130"/>
      <c r="B3" s="130"/>
      <c r="C3" s="130"/>
      <c r="D3" s="135" t="s">
        <v>115</v>
      </c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7"/>
    </row>
    <row r="4" spans="1:18" s="43" customFormat="1" ht="17.25" customHeight="1" x14ac:dyDescent="0.25">
      <c r="A4" s="130"/>
      <c r="B4" s="130"/>
      <c r="C4" s="130"/>
      <c r="D4" s="138" t="s">
        <v>116</v>
      </c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40"/>
    </row>
    <row r="5" spans="1:18" s="43" customFormat="1" ht="18.75" customHeight="1" x14ac:dyDescent="0.25">
      <c r="A5" s="130"/>
      <c r="B5" s="130"/>
      <c r="C5" s="130"/>
      <c r="D5" s="132" t="s">
        <v>94</v>
      </c>
      <c r="E5" s="133"/>
      <c r="F5" s="134"/>
      <c r="G5" s="133" t="s">
        <v>95</v>
      </c>
      <c r="H5" s="133"/>
      <c r="I5" s="134"/>
      <c r="J5" s="133" t="s">
        <v>96</v>
      </c>
      <c r="K5" s="133"/>
      <c r="L5" s="134"/>
      <c r="M5" s="133" t="s">
        <v>97</v>
      </c>
      <c r="N5" s="133"/>
      <c r="O5" s="134"/>
      <c r="P5" s="133" t="s">
        <v>98</v>
      </c>
      <c r="Q5" s="133"/>
      <c r="R5" s="134"/>
    </row>
    <row r="6" spans="1:18" s="43" customFormat="1" ht="17.25" customHeight="1" x14ac:dyDescent="0.25">
      <c r="A6" s="131"/>
      <c r="B6" s="131"/>
      <c r="C6" s="131"/>
      <c r="D6" s="44" t="s">
        <v>51</v>
      </c>
      <c r="E6" s="44" t="s">
        <v>52</v>
      </c>
      <c r="F6" s="44" t="s">
        <v>50</v>
      </c>
      <c r="G6" s="44" t="s">
        <v>51</v>
      </c>
      <c r="H6" s="44" t="s">
        <v>52</v>
      </c>
      <c r="I6" s="44" t="s">
        <v>50</v>
      </c>
      <c r="J6" s="44" t="s">
        <v>51</v>
      </c>
      <c r="K6" s="44" t="s">
        <v>52</v>
      </c>
      <c r="L6" s="44" t="s">
        <v>50</v>
      </c>
      <c r="M6" s="44" t="s">
        <v>51</v>
      </c>
      <c r="N6" s="44" t="s">
        <v>52</v>
      </c>
      <c r="O6" s="44" t="s">
        <v>50</v>
      </c>
      <c r="P6" s="44" t="s">
        <v>51</v>
      </c>
      <c r="Q6" s="44" t="s">
        <v>52</v>
      </c>
      <c r="R6" s="44" t="s">
        <v>50</v>
      </c>
    </row>
    <row r="7" spans="1:18" x14ac:dyDescent="0.25">
      <c r="A7" s="15">
        <v>1</v>
      </c>
      <c r="B7" s="15">
        <f>A7+1</f>
        <v>2</v>
      </c>
      <c r="C7" s="15">
        <f t="shared" ref="C7" si="0">B7+1</f>
        <v>3</v>
      </c>
      <c r="D7" s="15">
        <f t="shared" ref="D7" si="1">C7+1</f>
        <v>4</v>
      </c>
      <c r="E7" s="15">
        <f t="shared" ref="E7" si="2">D7+1</f>
        <v>5</v>
      </c>
      <c r="F7" s="15">
        <f t="shared" ref="F7" si="3">E7+1</f>
        <v>6</v>
      </c>
      <c r="G7" s="15">
        <f t="shared" ref="G7" si="4">F7+1</f>
        <v>7</v>
      </c>
      <c r="H7" s="15">
        <f t="shared" ref="H7" si="5">G7+1</f>
        <v>8</v>
      </c>
      <c r="I7" s="15">
        <f t="shared" ref="I7" si="6">H7+1</f>
        <v>9</v>
      </c>
      <c r="J7" s="15">
        <f t="shared" ref="J7" si="7">I7+1</f>
        <v>10</v>
      </c>
      <c r="K7" s="15">
        <f t="shared" ref="K7" si="8">J7+1</f>
        <v>11</v>
      </c>
      <c r="L7" s="15">
        <f t="shared" ref="L7" si="9">K7+1</f>
        <v>12</v>
      </c>
      <c r="M7" s="15">
        <f t="shared" ref="M7" si="10">L7+1</f>
        <v>13</v>
      </c>
      <c r="N7" s="15">
        <f t="shared" ref="N7" si="11">M7+1</f>
        <v>14</v>
      </c>
      <c r="O7" s="15">
        <f t="shared" ref="O7" si="12">N7+1</f>
        <v>15</v>
      </c>
      <c r="P7" s="15">
        <f t="shared" ref="P7" si="13">L7+1</f>
        <v>13</v>
      </c>
      <c r="Q7" s="15">
        <f t="shared" ref="Q7" si="14">P7+1</f>
        <v>14</v>
      </c>
      <c r="R7" s="16">
        <v>16</v>
      </c>
    </row>
    <row r="8" spans="1:18" ht="18.75" customHeight="1" x14ac:dyDescent="0.25">
      <c r="A8" s="17" t="s">
        <v>3</v>
      </c>
      <c r="B8" s="18" t="s">
        <v>53</v>
      </c>
      <c r="C8" s="19"/>
      <c r="D8" s="97">
        <f>D9</f>
        <v>118319.42963016668</v>
      </c>
      <c r="E8" s="98">
        <f>E9</f>
        <v>118319.42963016668</v>
      </c>
      <c r="F8" s="99">
        <f>D8+E8</f>
        <v>236638.85926033335</v>
      </c>
      <c r="G8" s="97">
        <f>D8</f>
        <v>118319.42963016668</v>
      </c>
      <c r="H8" s="98">
        <f>E8</f>
        <v>118319.42963016668</v>
      </c>
      <c r="I8" s="99">
        <f>G8+H8</f>
        <v>236638.85926033335</v>
      </c>
      <c r="J8" s="100">
        <f t="shared" ref="J8:K23" si="15">G8</f>
        <v>118319.42963016668</v>
      </c>
      <c r="K8" s="101">
        <f t="shared" si="15"/>
        <v>118319.42963016668</v>
      </c>
      <c r="L8" s="102">
        <f t="shared" ref="L8:L23" si="16">J8+K8</f>
        <v>236638.85926033335</v>
      </c>
      <c r="M8" s="100">
        <f t="shared" ref="M8:N23" si="17">J8</f>
        <v>118319.42963016668</v>
      </c>
      <c r="N8" s="101">
        <f t="shared" si="17"/>
        <v>118319.42963016668</v>
      </c>
      <c r="O8" s="102">
        <f t="shared" ref="O8:O23" si="18">M8+N8</f>
        <v>236638.85926033335</v>
      </c>
      <c r="P8" s="100">
        <v>123354.78925202189</v>
      </c>
      <c r="Q8" s="101">
        <v>113284.06974797809</v>
      </c>
      <c r="R8" s="102">
        <f t="shared" ref="R8:R19" si="19">P8+Q8</f>
        <v>236638.859</v>
      </c>
    </row>
    <row r="9" spans="1:18" ht="34.5" customHeight="1" x14ac:dyDescent="0.25">
      <c r="A9" s="17" t="s">
        <v>54</v>
      </c>
      <c r="B9" s="18" t="s">
        <v>55</v>
      </c>
      <c r="C9" s="20" t="s">
        <v>25</v>
      </c>
      <c r="D9" s="21">
        <f t="shared" ref="D9:F9" si="20">D10+D11</f>
        <v>118319.42963016668</v>
      </c>
      <c r="E9" s="22">
        <f t="shared" si="20"/>
        <v>118319.42963016668</v>
      </c>
      <c r="F9" s="23">
        <f t="shared" si="20"/>
        <v>236638.85926033335</v>
      </c>
      <c r="G9" s="21">
        <f t="shared" ref="G9:G23" si="21">D9</f>
        <v>118319.42963016668</v>
      </c>
      <c r="H9" s="22">
        <f t="shared" ref="H9:H23" si="22">E9</f>
        <v>118319.42963016668</v>
      </c>
      <c r="I9" s="23">
        <f t="shared" ref="I9:I23" si="23">G9+H9</f>
        <v>236638.85926033335</v>
      </c>
      <c r="J9" s="103">
        <f t="shared" si="15"/>
        <v>118319.42963016668</v>
      </c>
      <c r="K9" s="104">
        <f t="shared" si="15"/>
        <v>118319.42963016668</v>
      </c>
      <c r="L9" s="105">
        <f t="shared" si="16"/>
        <v>236638.85926033335</v>
      </c>
      <c r="M9" s="103">
        <f t="shared" si="17"/>
        <v>118319.42963016668</v>
      </c>
      <c r="N9" s="104">
        <f t="shared" si="17"/>
        <v>118319.42963016668</v>
      </c>
      <c r="O9" s="105">
        <f t="shared" si="18"/>
        <v>236638.85926033335</v>
      </c>
      <c r="P9" s="21">
        <f t="shared" ref="P9:Q9" si="24">P10+P11</f>
        <v>123354.78925202189</v>
      </c>
      <c r="Q9" s="22">
        <f t="shared" si="24"/>
        <v>113284.06974797809</v>
      </c>
      <c r="R9" s="105">
        <f t="shared" si="19"/>
        <v>236638.859</v>
      </c>
    </row>
    <row r="10" spans="1:18" ht="18.75" customHeight="1" x14ac:dyDescent="0.25">
      <c r="A10" s="24" t="s">
        <v>56</v>
      </c>
      <c r="B10" s="25" t="s">
        <v>57</v>
      </c>
      <c r="C10" s="20" t="s">
        <v>25</v>
      </c>
      <c r="D10" s="46">
        <f>D13</f>
        <v>118319.42963016668</v>
      </c>
      <c r="E10" s="33">
        <f>E13</f>
        <v>118319.42963016668</v>
      </c>
      <c r="F10" s="34">
        <f t="shared" ref="F10" si="25">E10+D10</f>
        <v>236638.85926033335</v>
      </c>
      <c r="G10" s="46">
        <f t="shared" si="21"/>
        <v>118319.42963016668</v>
      </c>
      <c r="H10" s="33">
        <f t="shared" si="22"/>
        <v>118319.42963016668</v>
      </c>
      <c r="I10" s="34">
        <f t="shared" si="23"/>
        <v>236638.85926033335</v>
      </c>
      <c r="J10" s="106">
        <f t="shared" si="15"/>
        <v>118319.42963016668</v>
      </c>
      <c r="K10" s="107">
        <f t="shared" si="15"/>
        <v>118319.42963016668</v>
      </c>
      <c r="L10" s="108">
        <f t="shared" si="16"/>
        <v>236638.85926033335</v>
      </c>
      <c r="M10" s="106">
        <f t="shared" si="17"/>
        <v>118319.42963016668</v>
      </c>
      <c r="N10" s="107">
        <f t="shared" si="17"/>
        <v>118319.42963016668</v>
      </c>
      <c r="O10" s="108">
        <f t="shared" si="18"/>
        <v>236638.85926033335</v>
      </c>
      <c r="P10" s="46">
        <f>P13</f>
        <v>123354.78925202189</v>
      </c>
      <c r="Q10" s="33">
        <f>Q13</f>
        <v>113284.06974797809</v>
      </c>
      <c r="R10" s="108">
        <f t="shared" si="19"/>
        <v>236638.859</v>
      </c>
    </row>
    <row r="11" spans="1:18" ht="18.75" customHeight="1" x14ac:dyDescent="0.25">
      <c r="A11" s="24" t="s">
        <v>58</v>
      </c>
      <c r="B11" s="25" t="s">
        <v>59</v>
      </c>
      <c r="C11" s="20" t="s">
        <v>25</v>
      </c>
      <c r="D11" s="26"/>
      <c r="E11" s="27"/>
      <c r="F11" s="28"/>
      <c r="G11" s="26"/>
      <c r="H11" s="27"/>
      <c r="I11" s="28"/>
      <c r="J11" s="109"/>
      <c r="K11" s="110"/>
      <c r="L11" s="111"/>
      <c r="M11" s="109"/>
      <c r="N11" s="110"/>
      <c r="O11" s="111"/>
      <c r="P11" s="109"/>
      <c r="Q11" s="110"/>
      <c r="R11" s="111"/>
    </row>
    <row r="12" spans="1:18" ht="18" customHeight="1" x14ac:dyDescent="0.25">
      <c r="A12" s="17" t="s">
        <v>60</v>
      </c>
      <c r="B12" s="18" t="s">
        <v>61</v>
      </c>
      <c r="C12" s="20" t="s">
        <v>25</v>
      </c>
      <c r="D12" s="29">
        <f t="shared" ref="D12:F12" si="26">D13+D14</f>
        <v>118319.42963016668</v>
      </c>
      <c r="E12" s="30">
        <f t="shared" si="26"/>
        <v>118319.42963016668</v>
      </c>
      <c r="F12" s="31">
        <f t="shared" si="26"/>
        <v>236638.85926033335</v>
      </c>
      <c r="G12" s="29">
        <f t="shared" si="21"/>
        <v>118319.42963016668</v>
      </c>
      <c r="H12" s="30">
        <f t="shared" si="22"/>
        <v>118319.42963016668</v>
      </c>
      <c r="I12" s="31">
        <f t="shared" si="23"/>
        <v>236638.85926033335</v>
      </c>
      <c r="J12" s="112">
        <f t="shared" si="15"/>
        <v>118319.42963016668</v>
      </c>
      <c r="K12" s="113">
        <f t="shared" si="15"/>
        <v>118319.42963016668</v>
      </c>
      <c r="L12" s="114">
        <f t="shared" si="16"/>
        <v>236638.85926033335</v>
      </c>
      <c r="M12" s="112">
        <f t="shared" si="17"/>
        <v>118319.42963016668</v>
      </c>
      <c r="N12" s="113">
        <f t="shared" si="17"/>
        <v>118319.42963016668</v>
      </c>
      <c r="O12" s="114">
        <f t="shared" si="18"/>
        <v>236638.85926033335</v>
      </c>
      <c r="P12" s="29">
        <f t="shared" ref="P12:Q12" si="27">P13+P14</f>
        <v>123354.78925202189</v>
      </c>
      <c r="Q12" s="30">
        <f t="shared" si="27"/>
        <v>113284.06974797809</v>
      </c>
      <c r="R12" s="114">
        <f t="shared" si="19"/>
        <v>236638.859</v>
      </c>
    </row>
    <row r="13" spans="1:18" ht="18" customHeight="1" x14ac:dyDescent="0.25">
      <c r="A13" s="24" t="s">
        <v>62</v>
      </c>
      <c r="B13" s="25" t="s">
        <v>63</v>
      </c>
      <c r="C13" s="20" t="s">
        <v>25</v>
      </c>
      <c r="D13" s="46">
        <v>118319.42963016668</v>
      </c>
      <c r="E13" s="33">
        <v>118319.42963016668</v>
      </c>
      <c r="F13" s="34">
        <f t="shared" ref="F13" si="28">E13+D13</f>
        <v>236638.85926033335</v>
      </c>
      <c r="G13" s="46">
        <f t="shared" si="21"/>
        <v>118319.42963016668</v>
      </c>
      <c r="H13" s="33">
        <f t="shared" si="22"/>
        <v>118319.42963016668</v>
      </c>
      <c r="I13" s="34">
        <f t="shared" si="23"/>
        <v>236638.85926033335</v>
      </c>
      <c r="J13" s="106">
        <f t="shared" si="15"/>
        <v>118319.42963016668</v>
      </c>
      <c r="K13" s="107">
        <f t="shared" si="15"/>
        <v>118319.42963016668</v>
      </c>
      <c r="L13" s="108">
        <f t="shared" si="16"/>
        <v>236638.85926033335</v>
      </c>
      <c r="M13" s="106">
        <f t="shared" si="17"/>
        <v>118319.42963016668</v>
      </c>
      <c r="N13" s="107">
        <f t="shared" si="17"/>
        <v>118319.42963016668</v>
      </c>
      <c r="O13" s="108">
        <f t="shared" si="18"/>
        <v>236638.85926033335</v>
      </c>
      <c r="P13" s="106">
        <v>123354.78925202189</v>
      </c>
      <c r="Q13" s="107">
        <v>113284.06974797809</v>
      </c>
      <c r="R13" s="108">
        <f t="shared" si="19"/>
        <v>236638.859</v>
      </c>
    </row>
    <row r="14" spans="1:18" ht="19.5" customHeight="1" x14ac:dyDescent="0.25">
      <c r="A14" s="24" t="s">
        <v>64</v>
      </c>
      <c r="B14" s="25" t="s">
        <v>65</v>
      </c>
      <c r="C14" s="20" t="s">
        <v>25</v>
      </c>
      <c r="D14" s="32"/>
      <c r="E14" s="33"/>
      <c r="F14" s="34"/>
      <c r="G14" s="32"/>
      <c r="H14" s="33"/>
      <c r="I14" s="34"/>
      <c r="J14" s="115"/>
      <c r="K14" s="107"/>
      <c r="L14" s="108"/>
      <c r="M14" s="115"/>
      <c r="N14" s="107"/>
      <c r="O14" s="108"/>
      <c r="P14" s="115"/>
      <c r="Q14" s="107"/>
      <c r="R14" s="108"/>
    </row>
    <row r="15" spans="1:18" ht="28.5" x14ac:dyDescent="0.25">
      <c r="A15" s="17" t="s">
        <v>66</v>
      </c>
      <c r="B15" s="18" t="s">
        <v>67</v>
      </c>
      <c r="C15" s="20" t="s">
        <v>25</v>
      </c>
      <c r="D15" s="29">
        <f t="shared" ref="D15:F15" si="29">D9</f>
        <v>118319.42963016668</v>
      </c>
      <c r="E15" s="30">
        <f t="shared" si="29"/>
        <v>118319.42963016668</v>
      </c>
      <c r="F15" s="31">
        <f t="shared" si="29"/>
        <v>236638.85926033335</v>
      </c>
      <c r="G15" s="29">
        <f t="shared" si="21"/>
        <v>118319.42963016668</v>
      </c>
      <c r="H15" s="30">
        <f t="shared" si="22"/>
        <v>118319.42963016668</v>
      </c>
      <c r="I15" s="31">
        <f t="shared" si="23"/>
        <v>236638.85926033335</v>
      </c>
      <c r="J15" s="112">
        <f t="shared" si="15"/>
        <v>118319.42963016668</v>
      </c>
      <c r="K15" s="113">
        <f t="shared" si="15"/>
        <v>118319.42963016668</v>
      </c>
      <c r="L15" s="114">
        <f t="shared" si="16"/>
        <v>236638.85926033335</v>
      </c>
      <c r="M15" s="112">
        <f t="shared" si="17"/>
        <v>118319.42963016668</v>
      </c>
      <c r="N15" s="113">
        <f t="shared" si="17"/>
        <v>118319.42963016668</v>
      </c>
      <c r="O15" s="114">
        <f t="shared" si="18"/>
        <v>236638.85926033335</v>
      </c>
      <c r="P15" s="112">
        <f t="shared" ref="P15:Q18" si="30">M15</f>
        <v>118319.42963016668</v>
      </c>
      <c r="Q15" s="113">
        <f t="shared" si="30"/>
        <v>118319.42963016668</v>
      </c>
      <c r="R15" s="114">
        <f t="shared" si="19"/>
        <v>236638.85926033335</v>
      </c>
    </row>
    <row r="16" spans="1:18" ht="18.75" customHeight="1" x14ac:dyDescent="0.25">
      <c r="A16" s="24" t="s">
        <v>68</v>
      </c>
      <c r="B16" s="25" t="s">
        <v>69</v>
      </c>
      <c r="C16" s="20" t="s">
        <v>25</v>
      </c>
      <c r="D16" s="32">
        <v>2901.1640000000002</v>
      </c>
      <c r="E16" s="33">
        <v>2613.5709999999999</v>
      </c>
      <c r="F16" s="34">
        <f>E16+D16</f>
        <v>5514.7350000000006</v>
      </c>
      <c r="G16" s="32">
        <f t="shared" si="21"/>
        <v>2901.1640000000002</v>
      </c>
      <c r="H16" s="33">
        <f t="shared" si="22"/>
        <v>2613.5709999999999</v>
      </c>
      <c r="I16" s="34">
        <f t="shared" si="23"/>
        <v>5514.7350000000006</v>
      </c>
      <c r="J16" s="115">
        <f t="shared" si="15"/>
        <v>2901.1640000000002</v>
      </c>
      <c r="K16" s="107">
        <f t="shared" si="15"/>
        <v>2613.5709999999999</v>
      </c>
      <c r="L16" s="108">
        <f t="shared" si="16"/>
        <v>5514.7350000000006</v>
      </c>
      <c r="M16" s="115">
        <f t="shared" si="17"/>
        <v>2901.1640000000002</v>
      </c>
      <c r="N16" s="107">
        <f t="shared" si="17"/>
        <v>2613.5709999999999</v>
      </c>
      <c r="O16" s="108">
        <f t="shared" si="18"/>
        <v>5514.7350000000006</v>
      </c>
      <c r="P16" s="115">
        <f t="shared" si="30"/>
        <v>2901.1640000000002</v>
      </c>
      <c r="Q16" s="107">
        <f t="shared" si="30"/>
        <v>2613.5709999999999</v>
      </c>
      <c r="R16" s="108">
        <f t="shared" si="19"/>
        <v>5514.7350000000006</v>
      </c>
    </row>
    <row r="17" spans="1:18" ht="18.75" customHeight="1" x14ac:dyDescent="0.25">
      <c r="A17" s="24" t="s">
        <v>70</v>
      </c>
      <c r="B17" s="25" t="s">
        <v>71</v>
      </c>
      <c r="C17" s="20" t="s">
        <v>25</v>
      </c>
      <c r="D17" s="32"/>
      <c r="E17" s="33"/>
      <c r="F17" s="34"/>
      <c r="G17" s="32"/>
      <c r="H17" s="33"/>
      <c r="I17" s="34"/>
      <c r="J17" s="115"/>
      <c r="K17" s="107"/>
      <c r="L17" s="108"/>
      <c r="M17" s="115"/>
      <c r="N17" s="107"/>
      <c r="O17" s="108"/>
      <c r="P17" s="115"/>
      <c r="Q17" s="107"/>
      <c r="R17" s="108"/>
    </row>
    <row r="18" spans="1:18" ht="18.75" customHeight="1" x14ac:dyDescent="0.25">
      <c r="A18" s="24" t="s">
        <v>72</v>
      </c>
      <c r="B18" s="18" t="s">
        <v>73</v>
      </c>
      <c r="C18" s="20" t="s">
        <v>25</v>
      </c>
      <c r="D18" s="29">
        <f t="shared" ref="D18:F18" si="31">D15-D16-D17</f>
        <v>115418.26563016667</v>
      </c>
      <c r="E18" s="30">
        <f t="shared" si="31"/>
        <v>115705.85863016668</v>
      </c>
      <c r="F18" s="31">
        <f t="shared" si="31"/>
        <v>231124.12426033337</v>
      </c>
      <c r="G18" s="29">
        <f t="shared" si="21"/>
        <v>115418.26563016667</v>
      </c>
      <c r="H18" s="30">
        <f t="shared" si="22"/>
        <v>115705.85863016668</v>
      </c>
      <c r="I18" s="31">
        <f t="shared" si="23"/>
        <v>231124.12426033337</v>
      </c>
      <c r="J18" s="112">
        <f t="shared" si="15"/>
        <v>115418.26563016667</v>
      </c>
      <c r="K18" s="113">
        <f t="shared" si="15"/>
        <v>115705.85863016668</v>
      </c>
      <c r="L18" s="114">
        <f t="shared" si="16"/>
        <v>231124.12426033337</v>
      </c>
      <c r="M18" s="112">
        <f t="shared" si="17"/>
        <v>115418.26563016667</v>
      </c>
      <c r="N18" s="113">
        <f t="shared" si="17"/>
        <v>115705.85863016668</v>
      </c>
      <c r="O18" s="114">
        <f t="shared" si="18"/>
        <v>231124.12426033337</v>
      </c>
      <c r="P18" s="112">
        <f t="shared" si="30"/>
        <v>115418.26563016667</v>
      </c>
      <c r="Q18" s="113">
        <f t="shared" si="30"/>
        <v>115705.85863016668</v>
      </c>
      <c r="R18" s="114">
        <f t="shared" si="19"/>
        <v>231124.12426033337</v>
      </c>
    </row>
    <row r="19" spans="1:18" ht="18.75" customHeight="1" x14ac:dyDescent="0.25">
      <c r="A19" s="24" t="s">
        <v>74</v>
      </c>
      <c r="B19" s="25" t="s">
        <v>75</v>
      </c>
      <c r="C19" s="20" t="s">
        <v>25</v>
      </c>
      <c r="D19" s="32">
        <f t="shared" ref="D19:F19" si="32">D20+D21</f>
        <v>98037.278999999995</v>
      </c>
      <c r="E19" s="33">
        <f t="shared" si="32"/>
        <v>90351.23</v>
      </c>
      <c r="F19" s="34">
        <f t="shared" si="32"/>
        <v>188388.50899999999</v>
      </c>
      <c r="G19" s="32">
        <f t="shared" si="21"/>
        <v>98037.278999999995</v>
      </c>
      <c r="H19" s="33">
        <f t="shared" si="22"/>
        <v>90351.23</v>
      </c>
      <c r="I19" s="34">
        <f t="shared" si="23"/>
        <v>188388.50899999999</v>
      </c>
      <c r="J19" s="115">
        <f t="shared" si="15"/>
        <v>98037.278999999995</v>
      </c>
      <c r="K19" s="107">
        <f t="shared" si="15"/>
        <v>90351.23</v>
      </c>
      <c r="L19" s="108">
        <f t="shared" si="16"/>
        <v>188388.50899999999</v>
      </c>
      <c r="M19" s="115">
        <f t="shared" si="17"/>
        <v>98037.278999999995</v>
      </c>
      <c r="N19" s="107">
        <f t="shared" si="17"/>
        <v>90351.23</v>
      </c>
      <c r="O19" s="108">
        <f t="shared" si="18"/>
        <v>188388.50899999999</v>
      </c>
      <c r="P19" s="115">
        <f>P20</f>
        <v>99603.805092797294</v>
      </c>
      <c r="Q19" s="107">
        <f>Q20</f>
        <v>88784.703907202682</v>
      </c>
      <c r="R19" s="108">
        <f t="shared" si="19"/>
        <v>188388.50899999996</v>
      </c>
    </row>
    <row r="20" spans="1:18" ht="18.75" customHeight="1" x14ac:dyDescent="0.25">
      <c r="A20" s="24"/>
      <c r="B20" s="35" t="s">
        <v>76</v>
      </c>
      <c r="C20" s="20" t="s">
        <v>25</v>
      </c>
      <c r="D20" s="32">
        <v>98037.278999999995</v>
      </c>
      <c r="E20" s="33">
        <v>90351.23</v>
      </c>
      <c r="F20" s="34">
        <f t="shared" ref="F20:F23" si="33">E20+D20</f>
        <v>188388.50899999999</v>
      </c>
      <c r="G20" s="32">
        <f t="shared" si="21"/>
        <v>98037.278999999995</v>
      </c>
      <c r="H20" s="33">
        <f t="shared" si="22"/>
        <v>90351.23</v>
      </c>
      <c r="I20" s="34">
        <f t="shared" si="23"/>
        <v>188388.50899999999</v>
      </c>
      <c r="J20" s="115">
        <f t="shared" si="15"/>
        <v>98037.278999999995</v>
      </c>
      <c r="K20" s="107">
        <f t="shared" si="15"/>
        <v>90351.23</v>
      </c>
      <c r="L20" s="108">
        <f t="shared" si="16"/>
        <v>188388.50899999999</v>
      </c>
      <c r="M20" s="115">
        <f t="shared" si="17"/>
        <v>98037.278999999995</v>
      </c>
      <c r="N20" s="107">
        <f t="shared" si="17"/>
        <v>90351.23</v>
      </c>
      <c r="O20" s="108">
        <f t="shared" si="18"/>
        <v>188388.50899999999</v>
      </c>
      <c r="P20" s="119">
        <f>T34*R20</f>
        <v>99603.805092797294</v>
      </c>
      <c r="Q20" s="120">
        <f>U34*R20</f>
        <v>88784.703907202682</v>
      </c>
      <c r="R20" s="108">
        <v>188388.50899999999</v>
      </c>
    </row>
    <row r="21" spans="1:18" ht="18.75" customHeight="1" x14ac:dyDescent="0.25">
      <c r="A21" s="24"/>
      <c r="B21" s="35" t="s">
        <v>77</v>
      </c>
      <c r="C21" s="20" t="s">
        <v>25</v>
      </c>
      <c r="D21" s="32"/>
      <c r="E21" s="33"/>
      <c r="F21" s="34"/>
      <c r="G21" s="32"/>
      <c r="H21" s="33"/>
      <c r="I21" s="34"/>
      <c r="J21" s="115"/>
      <c r="K21" s="107"/>
      <c r="L21" s="108"/>
      <c r="M21" s="115"/>
      <c r="N21" s="107"/>
      <c r="O21" s="108"/>
      <c r="P21" s="115"/>
      <c r="Q21" s="107"/>
      <c r="R21" s="108"/>
    </row>
    <row r="22" spans="1:18" ht="18.75" customHeight="1" x14ac:dyDescent="0.25">
      <c r="A22" s="24" t="s">
        <v>78</v>
      </c>
      <c r="B22" s="25" t="s">
        <v>79</v>
      </c>
      <c r="C22" s="20" t="s">
        <v>25</v>
      </c>
      <c r="D22" s="32">
        <f>11152.536</f>
        <v>11152.536</v>
      </c>
      <c r="E22" s="33">
        <v>10553.276</v>
      </c>
      <c r="F22" s="34">
        <f t="shared" si="33"/>
        <v>21705.811999999998</v>
      </c>
      <c r="G22" s="32">
        <f t="shared" si="21"/>
        <v>11152.536</v>
      </c>
      <c r="H22" s="33">
        <f t="shared" si="22"/>
        <v>10553.276</v>
      </c>
      <c r="I22" s="34">
        <f t="shared" si="23"/>
        <v>21705.811999999998</v>
      </c>
      <c r="J22" s="115">
        <f t="shared" si="15"/>
        <v>11152.536</v>
      </c>
      <c r="K22" s="107">
        <f t="shared" si="15"/>
        <v>10553.276</v>
      </c>
      <c r="L22" s="108">
        <f t="shared" si="16"/>
        <v>21705.811999999998</v>
      </c>
      <c r="M22" s="115">
        <f t="shared" si="17"/>
        <v>11152.536</v>
      </c>
      <c r="N22" s="107">
        <f t="shared" si="17"/>
        <v>10553.276</v>
      </c>
      <c r="O22" s="108">
        <f t="shared" si="18"/>
        <v>21705.811999999998</v>
      </c>
      <c r="P22" s="119">
        <f>R22*T36</f>
        <v>11263.821350434664</v>
      </c>
      <c r="Q22" s="120">
        <f>R22*U36</f>
        <v>10441.990649565338</v>
      </c>
      <c r="R22" s="108">
        <v>21705.812000000002</v>
      </c>
    </row>
    <row r="23" spans="1:18" ht="18.75" customHeight="1" x14ac:dyDescent="0.25">
      <c r="A23" s="24" t="s">
        <v>80</v>
      </c>
      <c r="B23" s="25" t="s">
        <v>81</v>
      </c>
      <c r="C23" s="20" t="s">
        <v>25</v>
      </c>
      <c r="D23" s="32">
        <v>8003.3680000000004</v>
      </c>
      <c r="E23" s="33">
        <v>13026.434999999999</v>
      </c>
      <c r="F23" s="34">
        <f t="shared" si="33"/>
        <v>21029.803</v>
      </c>
      <c r="G23" s="32">
        <f t="shared" si="21"/>
        <v>8003.3680000000004</v>
      </c>
      <c r="H23" s="33">
        <f t="shared" si="22"/>
        <v>13026.434999999999</v>
      </c>
      <c r="I23" s="34">
        <f t="shared" si="23"/>
        <v>21029.803</v>
      </c>
      <c r="J23" s="115">
        <f t="shared" si="15"/>
        <v>8003.3680000000004</v>
      </c>
      <c r="K23" s="107">
        <f t="shared" si="15"/>
        <v>13026.434999999999</v>
      </c>
      <c r="L23" s="108">
        <f t="shared" si="16"/>
        <v>21029.803</v>
      </c>
      <c r="M23" s="115">
        <f t="shared" si="17"/>
        <v>8003.3680000000004</v>
      </c>
      <c r="N23" s="107">
        <f t="shared" si="17"/>
        <v>13026.434999999999</v>
      </c>
      <c r="O23" s="108">
        <f t="shared" si="18"/>
        <v>21029.803</v>
      </c>
      <c r="P23" s="119">
        <f>R23*T37</f>
        <v>9585.9988087899183</v>
      </c>
      <c r="Q23" s="120">
        <f>R23*U37</f>
        <v>11443.804191210082</v>
      </c>
      <c r="R23" s="108">
        <v>21029.803</v>
      </c>
    </row>
    <row r="24" spans="1:18" x14ac:dyDescent="0.25">
      <c r="A24" s="17" t="s">
        <v>4</v>
      </c>
      <c r="B24" s="18" t="s">
        <v>82</v>
      </c>
      <c r="C24" s="20" t="s">
        <v>25</v>
      </c>
      <c r="D24" s="32">
        <f t="shared" ref="D24:F24" si="34">D25+D26</f>
        <v>0</v>
      </c>
      <c r="E24" s="33">
        <f t="shared" si="34"/>
        <v>0</v>
      </c>
      <c r="F24" s="34">
        <f t="shared" si="34"/>
        <v>0</v>
      </c>
      <c r="G24" s="32">
        <f t="shared" ref="G24:I24" si="35">G25+G26</f>
        <v>0</v>
      </c>
      <c r="H24" s="33">
        <f t="shared" si="35"/>
        <v>0</v>
      </c>
      <c r="I24" s="34">
        <f t="shared" si="35"/>
        <v>0</v>
      </c>
      <c r="J24" s="115">
        <f t="shared" ref="J24:L24" si="36">J25+J26</f>
        <v>0</v>
      </c>
      <c r="K24" s="107">
        <f t="shared" si="36"/>
        <v>0</v>
      </c>
      <c r="L24" s="108">
        <f t="shared" si="36"/>
        <v>0</v>
      </c>
      <c r="M24" s="115">
        <f t="shared" ref="M24:O24" si="37">M25+M26</f>
        <v>0</v>
      </c>
      <c r="N24" s="107">
        <f t="shared" si="37"/>
        <v>0</v>
      </c>
      <c r="O24" s="108">
        <f t="shared" si="37"/>
        <v>0</v>
      </c>
      <c r="P24" s="115">
        <f t="shared" ref="P24:R24" si="38">P25+P26</f>
        <v>0</v>
      </c>
      <c r="Q24" s="107">
        <f t="shared" si="38"/>
        <v>0</v>
      </c>
      <c r="R24" s="108">
        <f t="shared" si="38"/>
        <v>0</v>
      </c>
    </row>
    <row r="25" spans="1:18" ht="21" customHeight="1" x14ac:dyDescent="0.25">
      <c r="A25" s="20" t="s">
        <v>15</v>
      </c>
      <c r="B25" s="36" t="s">
        <v>83</v>
      </c>
      <c r="C25" s="20" t="s">
        <v>25</v>
      </c>
      <c r="D25" s="32"/>
      <c r="E25" s="33"/>
      <c r="F25" s="34"/>
      <c r="G25" s="32"/>
      <c r="H25" s="33"/>
      <c r="I25" s="34"/>
      <c r="J25" s="115"/>
      <c r="K25" s="107"/>
      <c r="L25" s="108"/>
      <c r="M25" s="115"/>
      <c r="N25" s="107"/>
      <c r="O25" s="108"/>
      <c r="P25" s="115"/>
      <c r="Q25" s="107"/>
      <c r="R25" s="108"/>
    </row>
    <row r="26" spans="1:18" ht="18.75" customHeight="1" x14ac:dyDescent="0.25">
      <c r="A26" s="20" t="s">
        <v>31</v>
      </c>
      <c r="B26" s="25" t="s">
        <v>84</v>
      </c>
      <c r="C26" s="20" t="s">
        <v>25</v>
      </c>
      <c r="D26" s="32"/>
      <c r="E26" s="33"/>
      <c r="F26" s="34"/>
      <c r="G26" s="32"/>
      <c r="H26" s="33"/>
      <c r="I26" s="34"/>
      <c r="J26" s="115"/>
      <c r="K26" s="107"/>
      <c r="L26" s="108"/>
      <c r="M26" s="115"/>
      <c r="N26" s="107"/>
      <c r="O26" s="108"/>
      <c r="P26" s="115"/>
      <c r="Q26" s="107"/>
      <c r="R26" s="108"/>
    </row>
    <row r="27" spans="1:18" ht="28.5" x14ac:dyDescent="0.25">
      <c r="A27" s="37" t="s">
        <v>5</v>
      </c>
      <c r="B27" s="18" t="s">
        <v>85</v>
      </c>
      <c r="C27" s="20" t="s">
        <v>25</v>
      </c>
      <c r="D27" s="32">
        <f t="shared" ref="D27:F27" si="39">D28+D29</f>
        <v>0</v>
      </c>
      <c r="E27" s="33">
        <f t="shared" si="39"/>
        <v>0</v>
      </c>
      <c r="F27" s="34">
        <f t="shared" si="39"/>
        <v>0</v>
      </c>
      <c r="G27" s="32">
        <f t="shared" ref="G27:I27" si="40">G28+G29</f>
        <v>0</v>
      </c>
      <c r="H27" s="33">
        <f t="shared" si="40"/>
        <v>0</v>
      </c>
      <c r="I27" s="34">
        <f t="shared" si="40"/>
        <v>0</v>
      </c>
      <c r="J27" s="115">
        <f t="shared" ref="J27:L27" si="41">J28+J29</f>
        <v>0</v>
      </c>
      <c r="K27" s="107">
        <f t="shared" si="41"/>
        <v>0</v>
      </c>
      <c r="L27" s="108">
        <f t="shared" si="41"/>
        <v>0</v>
      </c>
      <c r="M27" s="115">
        <f t="shared" ref="M27:O27" si="42">M28+M29</f>
        <v>0</v>
      </c>
      <c r="N27" s="107">
        <f t="shared" si="42"/>
        <v>0</v>
      </c>
      <c r="O27" s="108">
        <f t="shared" si="42"/>
        <v>0</v>
      </c>
      <c r="P27" s="115">
        <f t="shared" ref="P27:R27" si="43">P28+P29</f>
        <v>0</v>
      </c>
      <c r="Q27" s="107">
        <f t="shared" si="43"/>
        <v>0</v>
      </c>
      <c r="R27" s="108">
        <f t="shared" si="43"/>
        <v>0</v>
      </c>
    </row>
    <row r="28" spans="1:18" ht="18.75" customHeight="1" x14ac:dyDescent="0.25">
      <c r="A28" s="20" t="s">
        <v>17</v>
      </c>
      <c r="B28" s="25" t="s">
        <v>86</v>
      </c>
      <c r="C28" s="20" t="s">
        <v>25</v>
      </c>
      <c r="D28" s="32"/>
      <c r="E28" s="33"/>
      <c r="F28" s="34"/>
      <c r="G28" s="32"/>
      <c r="H28" s="33"/>
      <c r="I28" s="34"/>
      <c r="J28" s="115"/>
      <c r="K28" s="107"/>
      <c r="L28" s="108"/>
      <c r="M28" s="115"/>
      <c r="N28" s="107"/>
      <c r="O28" s="108"/>
      <c r="P28" s="115"/>
      <c r="Q28" s="107"/>
      <c r="R28" s="108"/>
    </row>
    <row r="29" spans="1:18" ht="30" x14ac:dyDescent="0.25">
      <c r="A29" s="20" t="s">
        <v>18</v>
      </c>
      <c r="B29" s="25" t="s">
        <v>87</v>
      </c>
      <c r="C29" s="20" t="s">
        <v>25</v>
      </c>
      <c r="D29" s="32"/>
      <c r="E29" s="33"/>
      <c r="F29" s="34"/>
      <c r="G29" s="32"/>
      <c r="H29" s="33"/>
      <c r="I29" s="34"/>
      <c r="J29" s="115"/>
      <c r="K29" s="107"/>
      <c r="L29" s="108"/>
      <c r="M29" s="115"/>
      <c r="N29" s="107"/>
      <c r="O29" s="108"/>
      <c r="P29" s="115"/>
      <c r="Q29" s="107"/>
      <c r="R29" s="108"/>
    </row>
    <row r="30" spans="1:18" ht="21" customHeight="1" x14ac:dyDescent="0.25">
      <c r="A30" s="37" t="s">
        <v>88</v>
      </c>
      <c r="B30" s="18" t="s">
        <v>89</v>
      </c>
      <c r="C30" s="20" t="s">
        <v>25</v>
      </c>
      <c r="D30" s="32"/>
      <c r="E30" s="33"/>
      <c r="F30" s="34"/>
      <c r="G30" s="32"/>
      <c r="H30" s="33"/>
      <c r="I30" s="34"/>
      <c r="J30" s="115"/>
      <c r="K30" s="107"/>
      <c r="L30" s="108"/>
      <c r="M30" s="115"/>
      <c r="N30" s="107"/>
      <c r="O30" s="108"/>
      <c r="P30" s="115"/>
      <c r="Q30" s="107"/>
      <c r="R30" s="108"/>
    </row>
    <row r="31" spans="1:18" ht="20.25" customHeight="1" x14ac:dyDescent="0.25">
      <c r="A31" s="38" t="s">
        <v>90</v>
      </c>
      <c r="B31" s="39" t="s">
        <v>91</v>
      </c>
      <c r="C31" s="40" t="s">
        <v>25</v>
      </c>
      <c r="D31" s="41">
        <f>D8</f>
        <v>118319.42963016668</v>
      </c>
      <c r="E31" s="42">
        <f>E8</f>
        <v>118319.42963016668</v>
      </c>
      <c r="F31" s="48">
        <f t="shared" ref="F31" si="44">E31+D31</f>
        <v>236638.85926033335</v>
      </c>
      <c r="G31" s="41">
        <f>G8</f>
        <v>118319.42963016668</v>
      </c>
      <c r="H31" s="42">
        <f>H8</f>
        <v>118319.42963016668</v>
      </c>
      <c r="I31" s="48">
        <f t="shared" ref="I31" si="45">H31+G31</f>
        <v>236638.85926033335</v>
      </c>
      <c r="J31" s="116">
        <f>J8</f>
        <v>118319.42963016668</v>
      </c>
      <c r="K31" s="117">
        <f>K8</f>
        <v>118319.42963016668</v>
      </c>
      <c r="L31" s="118">
        <f t="shared" ref="L31" si="46">K31+J31</f>
        <v>236638.85926033335</v>
      </c>
      <c r="M31" s="116">
        <f>M8</f>
        <v>118319.42963016668</v>
      </c>
      <c r="N31" s="117">
        <f>N8</f>
        <v>118319.42963016668</v>
      </c>
      <c r="O31" s="118">
        <f t="shared" ref="O31" si="47">N31+M31</f>
        <v>236638.85926033335</v>
      </c>
      <c r="P31" s="116">
        <f>P8</f>
        <v>123354.78925202189</v>
      </c>
      <c r="Q31" s="117">
        <f>Q8</f>
        <v>113284.06974797809</v>
      </c>
      <c r="R31" s="118">
        <f t="shared" ref="R31" si="48">Q31+P31</f>
        <v>236638.859</v>
      </c>
    </row>
    <row r="33" spans="2:21" hidden="1" x14ac:dyDescent="0.25">
      <c r="D33" s="96"/>
      <c r="E33" s="96"/>
      <c r="F33" s="95"/>
      <c r="G33" s="95"/>
      <c r="U33" s="1" t="s">
        <v>133</v>
      </c>
    </row>
    <row r="34" spans="2:21" hidden="1" x14ac:dyDescent="0.25">
      <c r="B34" s="35" t="s">
        <v>76</v>
      </c>
      <c r="D34" s="95"/>
      <c r="E34" s="95"/>
      <c r="F34" s="95"/>
      <c r="G34" s="95"/>
      <c r="H34" s="95"/>
      <c r="P34" s="96">
        <v>93082.638313000003</v>
      </c>
      <c r="Q34" s="96">
        <v>82971.875159000003</v>
      </c>
      <c r="R34" s="96">
        <f>P34+Q34</f>
        <v>176054.51347200002</v>
      </c>
      <c r="T34" s="121">
        <f>P34/R34</f>
        <v>0.52871486494326092</v>
      </c>
      <c r="U34" s="121">
        <f>Q34/R34</f>
        <v>0.47128513505673897</v>
      </c>
    </row>
    <row r="35" spans="2:21" hidden="1" x14ac:dyDescent="0.25">
      <c r="B35" s="35" t="s">
        <v>77</v>
      </c>
      <c r="D35" s="95"/>
      <c r="E35" s="95"/>
      <c r="F35" s="95"/>
      <c r="G35" s="95"/>
      <c r="H35" s="95"/>
      <c r="P35" s="96"/>
      <c r="Q35" s="96"/>
      <c r="T35" s="121"/>
      <c r="U35" s="121"/>
    </row>
    <row r="36" spans="2:21" hidden="1" x14ac:dyDescent="0.25">
      <c r="B36" s="25" t="s">
        <v>79</v>
      </c>
      <c r="D36" s="95"/>
      <c r="E36" s="95"/>
      <c r="F36" s="95"/>
      <c r="G36" s="95"/>
      <c r="H36" s="95"/>
      <c r="I36" s="95"/>
      <c r="P36" s="96">
        <v>10078.578</v>
      </c>
      <c r="Q36" s="96">
        <v>9343.2250000000004</v>
      </c>
      <c r="R36" s="96">
        <f t="shared" ref="R36:R37" si="49">P36+Q36</f>
        <v>19421.803</v>
      </c>
      <c r="T36" s="121">
        <f t="shared" ref="T36:T37" si="50">P36/R36</f>
        <v>0.51893112086452531</v>
      </c>
      <c r="U36" s="121">
        <f t="shared" ref="U36:U37" si="51">Q36/R36</f>
        <v>0.48106887913547475</v>
      </c>
    </row>
    <row r="37" spans="2:21" hidden="1" x14ac:dyDescent="0.25">
      <c r="B37" s="25" t="s">
        <v>81</v>
      </c>
      <c r="P37" s="96">
        <v>13534.257999999998</v>
      </c>
      <c r="Q37" s="96">
        <v>16157.252</v>
      </c>
      <c r="R37" s="96">
        <f t="shared" si="49"/>
        <v>29691.51</v>
      </c>
      <c r="T37" s="121">
        <f t="shared" si="50"/>
        <v>0.45582922525664737</v>
      </c>
      <c r="U37" s="121">
        <f t="shared" si="51"/>
        <v>0.54417077474335263</v>
      </c>
    </row>
    <row r="38" spans="2:21" hidden="1" x14ac:dyDescent="0.25"/>
    <row r="39" spans="2:21" hidden="1" x14ac:dyDescent="0.25"/>
    <row r="40" spans="2:21" hidden="1" x14ac:dyDescent="0.25"/>
  </sheetData>
  <mergeCells count="11">
    <mergeCell ref="B2:B6"/>
    <mergeCell ref="A2:A6"/>
    <mergeCell ref="D5:F5"/>
    <mergeCell ref="C2:C6"/>
    <mergeCell ref="P5:R5"/>
    <mergeCell ref="D2:R2"/>
    <mergeCell ref="D4:R4"/>
    <mergeCell ref="G5:I5"/>
    <mergeCell ref="J5:L5"/>
    <mergeCell ref="M5:O5"/>
    <mergeCell ref="D3:R3"/>
  </mergeCells>
  <pageMargins left="0.31496062992125984" right="0.31496062992125984" top="0.74803149606299213" bottom="0.74803149606299213" header="0.31496062992125984" footer="0.31496062992125984"/>
  <pageSetup paperSize="9" scale="58" orientation="landscape" blackAndWhite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M47"/>
  <sheetViews>
    <sheetView topLeftCell="C1" zoomScale="70" zoomScaleNormal="70" workbookViewId="0">
      <selection activeCell="F17" sqref="F17:H17"/>
    </sheetView>
  </sheetViews>
  <sheetFormatPr defaultRowHeight="15" x14ac:dyDescent="0.25"/>
  <cols>
    <col min="1" max="1" width="6.28515625" style="1" customWidth="1"/>
    <col min="2" max="2" width="41.5703125" style="1" customWidth="1"/>
    <col min="3" max="3" width="14.42578125" style="1" customWidth="1"/>
    <col min="4" max="4" width="13.85546875" style="1" customWidth="1"/>
    <col min="5" max="5" width="14.28515625" style="1" customWidth="1"/>
    <col min="6" max="8" width="14.7109375" style="1" customWidth="1"/>
    <col min="9" max="16384" width="9.140625" style="1"/>
  </cols>
  <sheetData>
    <row r="1" spans="1:9" ht="48.75" customHeight="1" x14ac:dyDescent="0.25">
      <c r="A1" s="147" t="s">
        <v>118</v>
      </c>
      <c r="B1" s="147"/>
      <c r="C1" s="147"/>
      <c r="D1" s="147"/>
      <c r="E1" s="147"/>
      <c r="F1" s="147"/>
      <c r="G1" s="147"/>
      <c r="H1" s="147"/>
    </row>
    <row r="2" spans="1:9" ht="20.25" customHeight="1" x14ac:dyDescent="0.25">
      <c r="A2" s="142" t="s">
        <v>119</v>
      </c>
      <c r="B2" s="142"/>
      <c r="C2" s="142"/>
      <c r="D2" s="142"/>
      <c r="E2" s="142"/>
      <c r="F2" s="142"/>
      <c r="G2" s="142"/>
      <c r="H2" s="142"/>
    </row>
    <row r="3" spans="1:9" ht="63.75" customHeight="1" x14ac:dyDescent="0.25">
      <c r="A3" s="53" t="s">
        <v>6</v>
      </c>
      <c r="B3" s="143" t="s">
        <v>7</v>
      </c>
      <c r="C3" s="144"/>
      <c r="D3" s="145"/>
      <c r="E3" s="53" t="s">
        <v>0</v>
      </c>
      <c r="F3" s="146" t="s">
        <v>8</v>
      </c>
      <c r="G3" s="146"/>
      <c r="H3" s="146"/>
    </row>
    <row r="4" spans="1:9" ht="15.75" x14ac:dyDescent="0.25">
      <c r="A4" s="53">
        <v>1</v>
      </c>
      <c r="B4" s="143">
        <v>2</v>
      </c>
      <c r="C4" s="144"/>
      <c r="D4" s="145"/>
      <c r="E4" s="53">
        <v>3</v>
      </c>
      <c r="F4" s="146">
        <v>4</v>
      </c>
      <c r="G4" s="146"/>
      <c r="H4" s="146"/>
    </row>
    <row r="5" spans="1:9" ht="17.25" customHeight="1" x14ac:dyDescent="0.25">
      <c r="A5" s="165" t="s">
        <v>3</v>
      </c>
      <c r="B5" s="166" t="s">
        <v>109</v>
      </c>
      <c r="C5" s="167"/>
      <c r="D5" s="168"/>
      <c r="E5" s="169" t="s">
        <v>94</v>
      </c>
      <c r="F5" s="170">
        <v>2561.6</v>
      </c>
      <c r="G5" s="170"/>
      <c r="H5" s="170"/>
      <c r="I5" s="171"/>
    </row>
    <row r="6" spans="1:9" ht="17.25" customHeight="1" x14ac:dyDescent="0.25">
      <c r="A6" s="172" t="s">
        <v>4</v>
      </c>
      <c r="B6" s="173" t="s">
        <v>110</v>
      </c>
      <c r="C6" s="174"/>
      <c r="D6" s="175"/>
      <c r="E6" s="176"/>
      <c r="F6" s="148">
        <v>5278.1</v>
      </c>
      <c r="G6" s="148"/>
      <c r="H6" s="148"/>
      <c r="I6" s="171"/>
    </row>
    <row r="7" spans="1:9" ht="17.25" customHeight="1" x14ac:dyDescent="0.25">
      <c r="A7" s="172" t="s">
        <v>5</v>
      </c>
      <c r="B7" s="173" t="s">
        <v>111</v>
      </c>
      <c r="C7" s="174"/>
      <c r="D7" s="175"/>
      <c r="E7" s="176"/>
      <c r="F7" s="148">
        <v>2510.6</v>
      </c>
      <c r="G7" s="148"/>
      <c r="H7" s="148"/>
      <c r="I7" s="171"/>
    </row>
    <row r="8" spans="1:9" ht="31.15" customHeight="1" x14ac:dyDescent="0.25">
      <c r="A8" s="172" t="s">
        <v>88</v>
      </c>
      <c r="B8" s="173" t="s">
        <v>112</v>
      </c>
      <c r="C8" s="174"/>
      <c r="D8" s="175"/>
      <c r="E8" s="176"/>
      <c r="F8" s="148">
        <v>260.5</v>
      </c>
      <c r="G8" s="148"/>
      <c r="H8" s="148"/>
      <c r="I8" s="171"/>
    </row>
    <row r="9" spans="1:9" ht="31.15" customHeight="1" x14ac:dyDescent="0.25">
      <c r="A9" s="172" t="s">
        <v>90</v>
      </c>
      <c r="B9" s="173" t="s">
        <v>113</v>
      </c>
      <c r="C9" s="174"/>
      <c r="D9" s="175"/>
      <c r="E9" s="176"/>
      <c r="F9" s="148">
        <v>345.9</v>
      </c>
      <c r="G9" s="148"/>
      <c r="H9" s="148"/>
      <c r="I9" s="171"/>
    </row>
    <row r="10" spans="1:9" ht="17.25" customHeight="1" x14ac:dyDescent="0.25">
      <c r="A10" s="172" t="s">
        <v>120</v>
      </c>
      <c r="B10" s="173" t="s">
        <v>121</v>
      </c>
      <c r="C10" s="174"/>
      <c r="D10" s="175"/>
      <c r="E10" s="177" t="s">
        <v>95</v>
      </c>
      <c r="F10" s="148">
        <v>11172.546990000001</v>
      </c>
      <c r="G10" s="148"/>
      <c r="H10" s="148"/>
      <c r="I10" s="171"/>
    </row>
    <row r="11" spans="1:9" ht="17.25" customHeight="1" x14ac:dyDescent="0.25">
      <c r="A11" s="172" t="s">
        <v>122</v>
      </c>
      <c r="B11" s="173" t="s">
        <v>121</v>
      </c>
      <c r="C11" s="174"/>
      <c r="D11" s="175"/>
      <c r="E11" s="177" t="s">
        <v>96</v>
      </c>
      <c r="F11" s="148">
        <v>11459.011094823602</v>
      </c>
      <c r="G11" s="148"/>
      <c r="H11" s="148"/>
      <c r="I11" s="171"/>
    </row>
    <row r="12" spans="1:9" ht="17.25" customHeight="1" x14ac:dyDescent="0.25">
      <c r="A12" s="172" t="s">
        <v>123</v>
      </c>
      <c r="B12" s="173" t="s">
        <v>121</v>
      </c>
      <c r="C12" s="174"/>
      <c r="D12" s="175"/>
      <c r="E12" s="177" t="s">
        <v>97</v>
      </c>
      <c r="F12" s="148">
        <v>11832.231086182006</v>
      </c>
      <c r="G12" s="148"/>
      <c r="H12" s="148"/>
      <c r="I12" s="171"/>
    </row>
    <row r="13" spans="1:9" ht="17.25" customHeight="1" x14ac:dyDescent="0.25">
      <c r="A13" s="178" t="s">
        <v>124</v>
      </c>
      <c r="B13" s="179" t="s">
        <v>121</v>
      </c>
      <c r="C13" s="180"/>
      <c r="D13" s="181"/>
      <c r="E13" s="182" t="s">
        <v>98</v>
      </c>
      <c r="F13" s="183">
        <v>12416.743301839399</v>
      </c>
      <c r="G13" s="183"/>
      <c r="H13" s="183"/>
      <c r="I13" s="171"/>
    </row>
    <row r="14" spans="1:9" ht="18" customHeight="1" x14ac:dyDescent="0.25">
      <c r="A14" s="184" t="s">
        <v>9</v>
      </c>
      <c r="B14" s="185"/>
      <c r="C14" s="185"/>
      <c r="D14" s="185"/>
      <c r="E14" s="186"/>
      <c r="F14" s="187">
        <f>SUM(F5:F13)</f>
        <v>57837.232472845011</v>
      </c>
      <c r="G14" s="188"/>
      <c r="H14" s="189"/>
      <c r="I14" s="171"/>
    </row>
    <row r="15" spans="1:9" ht="15.75" customHeight="1" x14ac:dyDescent="0.25">
      <c r="A15" s="190"/>
      <c r="B15" s="190"/>
      <c r="C15" s="190"/>
      <c r="D15" s="190"/>
      <c r="E15" s="171"/>
      <c r="F15" s="171"/>
      <c r="G15" s="171"/>
      <c r="H15" s="171"/>
      <c r="I15" s="171"/>
    </row>
    <row r="16" spans="1:9" ht="17.45" customHeight="1" x14ac:dyDescent="0.25">
      <c r="A16" s="191" t="s">
        <v>125</v>
      </c>
      <c r="B16" s="191"/>
      <c r="C16" s="191"/>
      <c r="D16" s="191"/>
      <c r="E16" s="191"/>
      <c r="F16" s="191"/>
      <c r="G16" s="191"/>
      <c r="H16" s="191"/>
      <c r="I16" s="171"/>
    </row>
    <row r="17" spans="1:9" ht="69" customHeight="1" x14ac:dyDescent="0.25">
      <c r="A17" s="192" t="s">
        <v>6</v>
      </c>
      <c r="B17" s="193" t="s">
        <v>7</v>
      </c>
      <c r="C17" s="194"/>
      <c r="D17" s="195"/>
      <c r="E17" s="192" t="s">
        <v>0</v>
      </c>
      <c r="F17" s="196" t="s">
        <v>8</v>
      </c>
      <c r="G17" s="196"/>
      <c r="H17" s="196"/>
      <c r="I17" s="171"/>
    </row>
    <row r="18" spans="1:9" ht="15.75" x14ac:dyDescent="0.25">
      <c r="A18" s="192">
        <v>1</v>
      </c>
      <c r="B18" s="193">
        <v>2</v>
      </c>
      <c r="C18" s="194"/>
      <c r="D18" s="195"/>
      <c r="E18" s="192">
        <v>3</v>
      </c>
      <c r="F18" s="196">
        <v>4</v>
      </c>
      <c r="G18" s="196"/>
      <c r="H18" s="196"/>
      <c r="I18" s="171"/>
    </row>
    <row r="19" spans="1:9" ht="15.75" x14ac:dyDescent="0.25">
      <c r="A19" s="197" t="s">
        <v>3</v>
      </c>
      <c r="B19" s="198"/>
      <c r="C19" s="199"/>
      <c r="D19" s="200"/>
      <c r="E19" s="197"/>
      <c r="F19" s="201"/>
      <c r="G19" s="201"/>
      <c r="H19" s="201"/>
      <c r="I19" s="171"/>
    </row>
    <row r="20" spans="1:9" ht="15.75" customHeight="1" x14ac:dyDescent="0.25">
      <c r="A20" s="184" t="s">
        <v>9</v>
      </c>
      <c r="B20" s="185"/>
      <c r="C20" s="185"/>
      <c r="D20" s="185"/>
      <c r="E20" s="186"/>
      <c r="F20" s="201"/>
      <c r="G20" s="201"/>
      <c r="H20" s="201"/>
      <c r="I20" s="171"/>
    </row>
    <row r="21" spans="1:9" ht="16.149999999999999" customHeight="1" x14ac:dyDescent="0.25">
      <c r="A21" s="141" t="s">
        <v>126</v>
      </c>
      <c r="B21" s="141"/>
      <c r="C21" s="141"/>
      <c r="D21" s="141"/>
      <c r="E21" s="141"/>
      <c r="F21" s="141"/>
      <c r="G21" s="141"/>
      <c r="H21" s="141"/>
      <c r="I21" s="171"/>
    </row>
    <row r="22" spans="1:9" ht="9.75" customHeight="1" x14ac:dyDescent="0.25">
      <c r="A22" s="190"/>
      <c r="B22" s="190"/>
      <c r="C22" s="190"/>
      <c r="D22" s="190"/>
      <c r="E22" s="171"/>
      <c r="F22" s="171"/>
      <c r="G22" s="171"/>
      <c r="H22" s="171"/>
      <c r="I22" s="171"/>
    </row>
    <row r="23" spans="1:9" ht="18.600000000000001" customHeight="1" x14ac:dyDescent="0.25">
      <c r="A23" s="191" t="s">
        <v>127</v>
      </c>
      <c r="B23" s="191"/>
      <c r="C23" s="191"/>
      <c r="D23" s="191"/>
      <c r="E23" s="191"/>
      <c r="F23" s="191"/>
      <c r="G23" s="191"/>
      <c r="H23" s="191"/>
      <c r="I23" s="171"/>
    </row>
    <row r="24" spans="1:9" ht="64.5" customHeight="1" x14ac:dyDescent="0.25">
      <c r="A24" s="192" t="s">
        <v>10</v>
      </c>
      <c r="B24" s="193" t="s">
        <v>7</v>
      </c>
      <c r="C24" s="194"/>
      <c r="D24" s="195"/>
      <c r="E24" s="192" t="s">
        <v>0</v>
      </c>
      <c r="F24" s="196" t="s">
        <v>8</v>
      </c>
      <c r="G24" s="196"/>
      <c r="H24" s="196"/>
      <c r="I24" s="171"/>
    </row>
    <row r="25" spans="1:9" ht="15.75" x14ac:dyDescent="0.25">
      <c r="A25" s="192">
        <v>1</v>
      </c>
      <c r="B25" s="193">
        <v>2</v>
      </c>
      <c r="C25" s="194"/>
      <c r="D25" s="195"/>
      <c r="E25" s="192">
        <v>3</v>
      </c>
      <c r="F25" s="196">
        <v>4</v>
      </c>
      <c r="G25" s="196"/>
      <c r="H25" s="196"/>
      <c r="I25" s="171"/>
    </row>
    <row r="26" spans="1:9" ht="15.75" x14ac:dyDescent="0.25">
      <c r="A26" s="202" t="s">
        <v>3</v>
      </c>
      <c r="B26" s="193"/>
      <c r="C26" s="194"/>
      <c r="D26" s="195"/>
      <c r="E26" s="202"/>
      <c r="F26" s="201"/>
      <c r="G26" s="201"/>
      <c r="H26" s="201"/>
      <c r="I26" s="171"/>
    </row>
    <row r="27" spans="1:9" ht="15.6" customHeight="1" x14ac:dyDescent="0.25">
      <c r="A27" s="184" t="s">
        <v>9</v>
      </c>
      <c r="B27" s="185"/>
      <c r="C27" s="185"/>
      <c r="D27" s="185"/>
      <c r="E27" s="186"/>
      <c r="F27" s="201"/>
      <c r="G27" s="201"/>
      <c r="H27" s="201"/>
      <c r="I27" s="171"/>
    </row>
    <row r="28" spans="1:9" ht="16.899999999999999" customHeight="1" x14ac:dyDescent="0.25">
      <c r="A28" s="141" t="s">
        <v>128</v>
      </c>
      <c r="B28" s="141"/>
      <c r="C28" s="141"/>
      <c r="D28" s="141"/>
      <c r="E28" s="141"/>
      <c r="F28" s="141"/>
      <c r="G28" s="141"/>
      <c r="H28" s="141"/>
      <c r="I28" s="171"/>
    </row>
    <row r="29" spans="1:9" ht="9.75" customHeight="1" x14ac:dyDescent="0.25">
      <c r="A29" s="203"/>
      <c r="B29" s="204"/>
      <c r="C29" s="205"/>
      <c r="D29" s="205"/>
      <c r="E29" s="171"/>
      <c r="F29" s="171"/>
      <c r="G29" s="171"/>
      <c r="H29" s="171"/>
      <c r="I29" s="171"/>
    </row>
    <row r="30" spans="1:9" ht="26.45" customHeight="1" x14ac:dyDescent="0.25">
      <c r="A30" s="206" t="s">
        <v>99</v>
      </c>
      <c r="B30" s="206"/>
      <c r="C30" s="206"/>
      <c r="D30" s="206"/>
      <c r="E30" s="206"/>
      <c r="F30" s="206"/>
      <c r="G30" s="206"/>
      <c r="H30" s="206"/>
      <c r="I30" s="171"/>
    </row>
    <row r="31" spans="1:9" ht="21.75" customHeight="1" x14ac:dyDescent="0.25">
      <c r="A31" s="207" t="s">
        <v>10</v>
      </c>
      <c r="B31" s="207" t="s">
        <v>1</v>
      </c>
      <c r="C31" s="207" t="s">
        <v>11</v>
      </c>
      <c r="D31" s="193" t="s">
        <v>12</v>
      </c>
      <c r="E31" s="194"/>
      <c r="F31" s="194"/>
      <c r="G31" s="194"/>
      <c r="H31" s="195"/>
      <c r="I31" s="171"/>
    </row>
    <row r="32" spans="1:9" ht="21.75" customHeight="1" x14ac:dyDescent="0.25">
      <c r="A32" s="208"/>
      <c r="B32" s="208"/>
      <c r="C32" s="208"/>
      <c r="D32" s="55" t="s">
        <v>94</v>
      </c>
      <c r="E32" s="55" t="s">
        <v>95</v>
      </c>
      <c r="F32" s="55" t="s">
        <v>96</v>
      </c>
      <c r="G32" s="55" t="s">
        <v>97</v>
      </c>
      <c r="H32" s="55" t="s">
        <v>98</v>
      </c>
      <c r="I32" s="171"/>
    </row>
    <row r="33" spans="1:13" ht="15.75" x14ac:dyDescent="0.25">
      <c r="A33" s="192">
        <v>1</v>
      </c>
      <c r="B33" s="192">
        <v>2</v>
      </c>
      <c r="C33" s="192">
        <v>3</v>
      </c>
      <c r="D33" s="192">
        <v>4</v>
      </c>
      <c r="E33" s="192">
        <v>5</v>
      </c>
      <c r="F33" s="192">
        <v>6</v>
      </c>
      <c r="G33" s="192">
        <v>7</v>
      </c>
      <c r="H33" s="192">
        <v>8</v>
      </c>
      <c r="I33" s="171"/>
    </row>
    <row r="34" spans="1:13" ht="20.25" customHeight="1" x14ac:dyDescent="0.25">
      <c r="A34" s="56" t="s">
        <v>3</v>
      </c>
      <c r="B34" s="209" t="s">
        <v>129</v>
      </c>
      <c r="C34" s="210" t="s">
        <v>130</v>
      </c>
      <c r="D34" s="123">
        <v>30600.76410971611</v>
      </c>
      <c r="E34" s="123">
        <v>34081.112633475241</v>
      </c>
      <c r="F34" s="123">
        <v>23781.737445381637</v>
      </c>
      <c r="G34" s="123">
        <v>35897.342060209819</v>
      </c>
      <c r="H34" s="123">
        <v>25407.059801405547</v>
      </c>
      <c r="I34" s="171"/>
    </row>
    <row r="35" spans="1:13" x14ac:dyDescent="0.25">
      <c r="A35" s="171"/>
      <c r="B35" s="171"/>
      <c r="C35" s="171"/>
      <c r="D35" s="171"/>
      <c r="E35" s="171"/>
      <c r="F35" s="171"/>
      <c r="G35" s="171"/>
      <c r="H35" s="171"/>
      <c r="I35" s="171"/>
    </row>
    <row r="36" spans="1:13" x14ac:dyDescent="0.25">
      <c r="A36" s="171"/>
      <c r="B36" s="171"/>
      <c r="C36" s="171"/>
      <c r="D36" s="171"/>
      <c r="E36" s="171"/>
      <c r="F36" s="171"/>
      <c r="G36" s="171"/>
      <c r="H36" s="171"/>
      <c r="I36" s="171"/>
    </row>
    <row r="47" spans="1:13" x14ac:dyDescent="0.25">
      <c r="M47" s="95"/>
    </row>
  </sheetData>
  <mergeCells count="52">
    <mergeCell ref="B13:D13"/>
    <mergeCell ref="F13:H13"/>
    <mergeCell ref="B18:D18"/>
    <mergeCell ref="F18:H18"/>
    <mergeCell ref="B19:D19"/>
    <mergeCell ref="F19:H19"/>
    <mergeCell ref="A14:E14"/>
    <mergeCell ref="F14:H14"/>
    <mergeCell ref="B10:D10"/>
    <mergeCell ref="F10:H10"/>
    <mergeCell ref="B11:D11"/>
    <mergeCell ref="F11:H11"/>
    <mergeCell ref="B12:D12"/>
    <mergeCell ref="F12:H12"/>
    <mergeCell ref="A1:H1"/>
    <mergeCell ref="A2:H2"/>
    <mergeCell ref="B3:D3"/>
    <mergeCell ref="F3:H3"/>
    <mergeCell ref="B4:D4"/>
    <mergeCell ref="F4:H4"/>
    <mergeCell ref="B5:D5"/>
    <mergeCell ref="E5:E9"/>
    <mergeCell ref="F5:H5"/>
    <mergeCell ref="B6:D6"/>
    <mergeCell ref="F6:H6"/>
    <mergeCell ref="B7:D7"/>
    <mergeCell ref="F7:H7"/>
    <mergeCell ref="B8:D8"/>
    <mergeCell ref="F8:H8"/>
    <mergeCell ref="B9:D9"/>
    <mergeCell ref="F9:H9"/>
    <mergeCell ref="B31:B32"/>
    <mergeCell ref="C31:C32"/>
    <mergeCell ref="A20:E20"/>
    <mergeCell ref="F20:H20"/>
    <mergeCell ref="A21:H21"/>
    <mergeCell ref="A23:H23"/>
    <mergeCell ref="B24:D24"/>
    <mergeCell ref="F24:H24"/>
    <mergeCell ref="B25:D25"/>
    <mergeCell ref="F25:H25"/>
    <mergeCell ref="B26:D26"/>
    <mergeCell ref="F26:H26"/>
    <mergeCell ref="D31:H31"/>
    <mergeCell ref="A30:H30"/>
    <mergeCell ref="A31:A32"/>
    <mergeCell ref="A27:E27"/>
    <mergeCell ref="F27:H27"/>
    <mergeCell ref="A28:H28"/>
    <mergeCell ref="A16:H16"/>
    <mergeCell ref="B17:D17"/>
    <mergeCell ref="F17:H17"/>
  </mergeCells>
  <phoneticPr fontId="1" type="noConversion"/>
  <printOptions horizontalCentered="1"/>
  <pageMargins left="1.1811023622047245" right="0.39370078740157483" top="0.39370078740157483" bottom="0.39370078740157483" header="0.51181102362204722" footer="0.51181102362204722"/>
  <pageSetup paperSize="9" scale="64" fitToHeight="2" orientation="portrait" blackAndWhite="1" r:id="rId1"/>
  <headerFooter alignWithMargins="0"/>
  <rowBreaks count="1" manualBreakCount="1">
    <brk id="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H21"/>
  <sheetViews>
    <sheetView topLeftCell="A16" zoomScale="80" zoomScaleNormal="80" workbookViewId="0">
      <selection activeCell="H4" sqref="H4"/>
    </sheetView>
  </sheetViews>
  <sheetFormatPr defaultRowHeight="15" x14ac:dyDescent="0.25"/>
  <cols>
    <col min="1" max="1" width="6.28515625" style="1" customWidth="1"/>
    <col min="2" max="2" width="41.5703125" style="1" customWidth="1"/>
    <col min="3" max="3" width="14.42578125" style="1" customWidth="1"/>
    <col min="4" max="4" width="13.85546875" style="1" customWidth="1"/>
    <col min="5" max="5" width="14.28515625" style="1" customWidth="1"/>
    <col min="6" max="8" width="14.7109375" style="1" customWidth="1"/>
    <col min="9" max="16384" width="9.140625" style="1"/>
  </cols>
  <sheetData>
    <row r="1" spans="1:8" ht="35.25" customHeight="1" x14ac:dyDescent="0.25">
      <c r="A1" s="158" t="s">
        <v>131</v>
      </c>
      <c r="B1" s="158"/>
      <c r="C1" s="158"/>
      <c r="D1" s="158"/>
      <c r="E1" s="158"/>
      <c r="F1" s="158"/>
      <c r="G1" s="158"/>
      <c r="H1" s="158"/>
    </row>
    <row r="2" spans="1:8" ht="17.25" customHeight="1" x14ac:dyDescent="0.25">
      <c r="A2" s="155" t="s">
        <v>10</v>
      </c>
      <c r="B2" s="155" t="s">
        <v>1</v>
      </c>
      <c r="C2" s="155" t="s">
        <v>11</v>
      </c>
      <c r="D2" s="159" t="s">
        <v>36</v>
      </c>
      <c r="E2" s="160"/>
      <c r="F2" s="160"/>
      <c r="G2" s="160"/>
      <c r="H2" s="161"/>
    </row>
    <row r="3" spans="1:8" ht="17.25" customHeight="1" x14ac:dyDescent="0.25">
      <c r="A3" s="156"/>
      <c r="B3" s="156"/>
      <c r="C3" s="156"/>
      <c r="D3" s="159" t="s">
        <v>117</v>
      </c>
      <c r="E3" s="160"/>
      <c r="F3" s="160"/>
      <c r="G3" s="160"/>
      <c r="H3" s="161"/>
    </row>
    <row r="4" spans="1:8" ht="15.75" x14ac:dyDescent="0.25">
      <c r="A4" s="156"/>
      <c r="B4" s="156"/>
      <c r="C4" s="156"/>
      <c r="D4" s="45" t="s">
        <v>94</v>
      </c>
      <c r="E4" s="45" t="s">
        <v>95</v>
      </c>
      <c r="F4" s="45" t="s">
        <v>96</v>
      </c>
      <c r="G4" s="55" t="s">
        <v>97</v>
      </c>
      <c r="H4" s="55" t="s">
        <v>98</v>
      </c>
    </row>
    <row r="5" spans="1:8" ht="15.75" x14ac:dyDescent="0.25">
      <c r="A5" s="157"/>
      <c r="B5" s="157"/>
      <c r="C5" s="157"/>
      <c r="D5" s="45" t="s">
        <v>116</v>
      </c>
      <c r="E5" s="45" t="s">
        <v>116</v>
      </c>
      <c r="F5" s="45" t="s">
        <v>116</v>
      </c>
      <c r="G5" s="45" t="s">
        <v>116</v>
      </c>
      <c r="H5" s="45" t="s">
        <v>116</v>
      </c>
    </row>
    <row r="6" spans="1:8" ht="15" customHeight="1" x14ac:dyDescent="0.25">
      <c r="A6" s="45">
        <v>1</v>
      </c>
      <c r="B6" s="50">
        <v>2</v>
      </c>
      <c r="C6" s="50">
        <v>3</v>
      </c>
      <c r="D6" s="45">
        <v>4</v>
      </c>
      <c r="E6" s="45">
        <v>5</v>
      </c>
      <c r="F6" s="45">
        <v>6</v>
      </c>
      <c r="G6" s="53">
        <v>7</v>
      </c>
      <c r="H6" s="53">
        <v>8</v>
      </c>
    </row>
    <row r="7" spans="1:8" ht="15.75" customHeight="1" x14ac:dyDescent="0.25">
      <c r="A7" s="49" t="s">
        <v>28</v>
      </c>
      <c r="B7" s="162" t="s">
        <v>19</v>
      </c>
      <c r="C7" s="163"/>
      <c r="D7" s="163"/>
      <c r="E7" s="163"/>
      <c r="F7" s="163"/>
      <c r="G7" s="163"/>
      <c r="H7" s="164"/>
    </row>
    <row r="8" spans="1:8" s="54" customFormat="1" ht="81" customHeight="1" x14ac:dyDescent="0.25">
      <c r="A8" s="57" t="s">
        <v>30</v>
      </c>
      <c r="B8" s="58" t="s">
        <v>20</v>
      </c>
      <c r="C8" s="59" t="s">
        <v>2</v>
      </c>
      <c r="D8" s="60">
        <f>D9/D10*100</f>
        <v>100</v>
      </c>
      <c r="E8" s="60">
        <f t="shared" ref="E8:H8" si="0">E9/E10*100</f>
        <v>100</v>
      </c>
      <c r="F8" s="60">
        <f t="shared" si="0"/>
        <v>100</v>
      </c>
      <c r="G8" s="60">
        <f t="shared" si="0"/>
        <v>100</v>
      </c>
      <c r="H8" s="60">
        <f t="shared" si="0"/>
        <v>100</v>
      </c>
    </row>
    <row r="9" spans="1:8" ht="31.5" customHeight="1" x14ac:dyDescent="0.25">
      <c r="A9" s="61" t="s">
        <v>13</v>
      </c>
      <c r="B9" s="62" t="s">
        <v>37</v>
      </c>
      <c r="C9" s="63" t="s">
        <v>35</v>
      </c>
      <c r="D9" s="64">
        <f>D10</f>
        <v>236.63885926033336</v>
      </c>
      <c r="E9" s="64">
        <f>D9</f>
        <v>236.63885926033336</v>
      </c>
      <c r="F9" s="64">
        <f>D9</f>
        <v>236.63885926033336</v>
      </c>
      <c r="G9" s="64">
        <f>D9</f>
        <v>236.63885926033336</v>
      </c>
      <c r="H9" s="64">
        <f>D9</f>
        <v>236.63885926033336</v>
      </c>
    </row>
    <row r="10" spans="1:8" ht="52.5" customHeight="1" x14ac:dyDescent="0.25">
      <c r="A10" s="61" t="s">
        <v>14</v>
      </c>
      <c r="B10" s="62" t="s">
        <v>38</v>
      </c>
      <c r="C10" s="63" t="s">
        <v>35</v>
      </c>
      <c r="D10" s="64">
        <v>236.63885926033336</v>
      </c>
      <c r="E10" s="64">
        <v>236.63885926033336</v>
      </c>
      <c r="F10" s="64">
        <v>236.63885926033336</v>
      </c>
      <c r="G10" s="64">
        <v>236.63885926033336</v>
      </c>
      <c r="H10" s="64">
        <v>236.63885926033336</v>
      </c>
    </row>
    <row r="11" spans="1:8" ht="159" customHeight="1" x14ac:dyDescent="0.25">
      <c r="A11" s="61" t="s">
        <v>34</v>
      </c>
      <c r="B11" s="62" t="s">
        <v>26</v>
      </c>
      <c r="C11" s="63" t="s">
        <v>2</v>
      </c>
      <c r="D11" s="65">
        <f>D12/D13*100</f>
        <v>0</v>
      </c>
      <c r="E11" s="65">
        <f t="shared" ref="E11:H11" si="1">E12/E13*100</f>
        <v>0</v>
      </c>
      <c r="F11" s="65">
        <f t="shared" si="1"/>
        <v>0</v>
      </c>
      <c r="G11" s="65">
        <f t="shared" si="1"/>
        <v>0</v>
      </c>
      <c r="H11" s="65">
        <f t="shared" si="1"/>
        <v>0</v>
      </c>
    </row>
    <row r="12" spans="1:8" ht="63.75" customHeight="1" x14ac:dyDescent="0.25">
      <c r="A12" s="66" t="s">
        <v>15</v>
      </c>
      <c r="B12" s="62" t="s">
        <v>39</v>
      </c>
      <c r="C12" s="63" t="s">
        <v>29</v>
      </c>
      <c r="D12" s="67">
        <v>0</v>
      </c>
      <c r="E12" s="68">
        <f>D12</f>
        <v>0</v>
      </c>
      <c r="F12" s="67">
        <f>D12</f>
        <v>0</v>
      </c>
      <c r="G12" s="68">
        <f>D12</f>
        <v>0</v>
      </c>
      <c r="H12" s="67">
        <f>D12</f>
        <v>0</v>
      </c>
    </row>
    <row r="13" spans="1:8" ht="16.5" customHeight="1" x14ac:dyDescent="0.25">
      <c r="A13" s="69" t="s">
        <v>31</v>
      </c>
      <c r="B13" s="70" t="s">
        <v>40</v>
      </c>
      <c r="C13" s="71" t="s">
        <v>29</v>
      </c>
      <c r="D13" s="72">
        <v>28</v>
      </c>
      <c r="E13" s="73">
        <f>D13</f>
        <v>28</v>
      </c>
      <c r="F13" s="72">
        <f>D13</f>
        <v>28</v>
      </c>
      <c r="G13" s="73">
        <f>D13</f>
        <v>28</v>
      </c>
      <c r="H13" s="72">
        <f>D13</f>
        <v>28</v>
      </c>
    </row>
    <row r="14" spans="1:8" ht="15.75" customHeight="1" x14ac:dyDescent="0.25">
      <c r="A14" s="74" t="s">
        <v>32</v>
      </c>
      <c r="B14" s="149" t="s">
        <v>21</v>
      </c>
      <c r="C14" s="150"/>
      <c r="D14" s="150"/>
      <c r="E14" s="150"/>
      <c r="F14" s="150"/>
      <c r="G14" s="150"/>
      <c r="H14" s="151"/>
    </row>
    <row r="15" spans="1:8" ht="48.75" customHeight="1" x14ac:dyDescent="0.25">
      <c r="A15" s="75">
        <v>1</v>
      </c>
      <c r="B15" s="76" t="s">
        <v>132</v>
      </c>
      <c r="C15" s="77" t="s">
        <v>16</v>
      </c>
      <c r="D15" s="78">
        <f>D16/D17</f>
        <v>0</v>
      </c>
      <c r="E15" s="78">
        <f>E16/E17</f>
        <v>0</v>
      </c>
      <c r="F15" s="78">
        <f>F16/F17</f>
        <v>0</v>
      </c>
      <c r="G15" s="78">
        <f>G16/G17</f>
        <v>0</v>
      </c>
      <c r="H15" s="78">
        <f>H16/H17</f>
        <v>0</v>
      </c>
    </row>
    <row r="16" spans="1:8" ht="33" customHeight="1" x14ac:dyDescent="0.25">
      <c r="A16" s="79" t="s">
        <v>13</v>
      </c>
      <c r="B16" s="80" t="s">
        <v>41</v>
      </c>
      <c r="C16" s="81" t="s">
        <v>29</v>
      </c>
      <c r="D16" s="81">
        <v>0</v>
      </c>
      <c r="E16" s="81">
        <f>D16</f>
        <v>0</v>
      </c>
      <c r="F16" s="82">
        <f>D16</f>
        <v>0</v>
      </c>
      <c r="G16" s="81">
        <f>D16</f>
        <v>0</v>
      </c>
      <c r="H16" s="82">
        <f>D16</f>
        <v>0</v>
      </c>
    </row>
    <row r="17" spans="1:8" ht="19.5" customHeight="1" x14ac:dyDescent="0.25">
      <c r="A17" s="83" t="s">
        <v>14</v>
      </c>
      <c r="B17" s="84" t="s">
        <v>42</v>
      </c>
      <c r="C17" s="85" t="s">
        <v>33</v>
      </c>
      <c r="D17" s="86">
        <v>7.7779999999999996</v>
      </c>
      <c r="E17" s="86">
        <f>D17</f>
        <v>7.7779999999999996</v>
      </c>
      <c r="F17" s="86">
        <f>D17</f>
        <v>7.7779999999999996</v>
      </c>
      <c r="G17" s="86">
        <f>D17</f>
        <v>7.7779999999999996</v>
      </c>
      <c r="H17" s="124">
        <f>G17</f>
        <v>7.7779999999999996</v>
      </c>
    </row>
    <row r="18" spans="1:8" ht="15.75" customHeight="1" x14ac:dyDescent="0.25">
      <c r="A18" s="49" t="s">
        <v>100</v>
      </c>
      <c r="B18" s="152" t="s">
        <v>101</v>
      </c>
      <c r="C18" s="153"/>
      <c r="D18" s="153"/>
      <c r="E18" s="153"/>
      <c r="F18" s="153"/>
      <c r="G18" s="153"/>
      <c r="H18" s="154"/>
    </row>
    <row r="19" spans="1:8" ht="83.25" customHeight="1" x14ac:dyDescent="0.25">
      <c r="A19" s="87">
        <v>1</v>
      </c>
      <c r="B19" s="88" t="s">
        <v>102</v>
      </c>
      <c r="C19" s="89" t="s">
        <v>103</v>
      </c>
      <c r="D19" s="90">
        <f>D20/D21</f>
        <v>0.37431017716277915</v>
      </c>
      <c r="E19" s="90">
        <f>E20/E21</f>
        <v>0.37431017716277915</v>
      </c>
      <c r="F19" s="90">
        <f>F20/F21</f>
        <v>0.37431017716277915</v>
      </c>
      <c r="G19" s="90">
        <f>G20/G21</f>
        <v>0.37431017716277915</v>
      </c>
      <c r="H19" s="90">
        <f>H20/H21</f>
        <v>0.37431017716277915</v>
      </c>
    </row>
    <row r="20" spans="1:8" ht="67.5" customHeight="1" x14ac:dyDescent="0.25">
      <c r="A20" s="79" t="s">
        <v>13</v>
      </c>
      <c r="B20" s="2" t="s">
        <v>104</v>
      </c>
      <c r="C20" s="63" t="s">
        <v>105</v>
      </c>
      <c r="D20" s="65">
        <v>88.576333333333338</v>
      </c>
      <c r="E20" s="91">
        <f>D20</f>
        <v>88.576333333333338</v>
      </c>
      <c r="F20" s="65">
        <f>D20</f>
        <v>88.576333333333338</v>
      </c>
      <c r="G20" s="91">
        <f>D20</f>
        <v>88.576333333333338</v>
      </c>
      <c r="H20" s="65">
        <f>D20</f>
        <v>88.576333333333338</v>
      </c>
    </row>
    <row r="21" spans="1:8" ht="31.5" x14ac:dyDescent="0.25">
      <c r="A21" s="83" t="s">
        <v>14</v>
      </c>
      <c r="B21" s="92" t="s">
        <v>106</v>
      </c>
      <c r="C21" s="93" t="s">
        <v>35</v>
      </c>
      <c r="D21" s="94">
        <v>236.63885926033336</v>
      </c>
      <c r="E21" s="94">
        <v>236.63885926033336</v>
      </c>
      <c r="F21" s="94">
        <v>236.63885926033336</v>
      </c>
      <c r="G21" s="94">
        <v>236.63885926033336</v>
      </c>
      <c r="H21" s="94">
        <v>236.63885926033336</v>
      </c>
    </row>
  </sheetData>
  <mergeCells count="9">
    <mergeCell ref="B14:H14"/>
    <mergeCell ref="B18:H18"/>
    <mergeCell ref="C2:C5"/>
    <mergeCell ref="B2:B5"/>
    <mergeCell ref="A1:H1"/>
    <mergeCell ref="D2:H2"/>
    <mergeCell ref="A2:A5"/>
    <mergeCell ref="D3:H3"/>
    <mergeCell ref="B7:H7"/>
  </mergeCells>
  <printOptions horizontalCentered="1"/>
  <pageMargins left="1.1811023622047245" right="0.39370078740157483" top="0.39370078740157483" bottom="0.39370078740157483" header="0.51181102362204722" footer="0.51181102362204722"/>
  <pageSetup paperSize="9" scale="6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раздел 1</vt:lpstr>
      <vt:lpstr>раздел 2</vt:lpstr>
      <vt:lpstr>раздел 3,4</vt:lpstr>
      <vt:lpstr>раздел 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Петрова Татьяна Геннадьевна</cp:lastModifiedBy>
  <cp:lastPrinted>2022-02-19T06:50:06Z</cp:lastPrinted>
  <dcterms:created xsi:type="dcterms:W3CDTF">1996-10-08T23:32:33Z</dcterms:created>
  <dcterms:modified xsi:type="dcterms:W3CDTF">2023-02-01T00:14:46Z</dcterms:modified>
</cp:coreProperties>
</file>