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135" yWindow="105" windowWidth="13125" windowHeight="12480" tabRatio="830" activeTab="2"/>
  </bookViews>
  <sheets>
    <sheet name="раздел 1" sheetId="1" r:id="rId1"/>
    <sheet name="раздел 2" sheetId="2" r:id="rId2"/>
    <sheet name="раздел 3-4" sheetId="3" r:id="rId3"/>
    <sheet name="ПП разд 5" sheetId="4" r:id="rId4"/>
  </sheets>
  <externalReferences>
    <externalReference r:id="rId7"/>
    <externalReference r:id="rId8"/>
    <externalReference r:id="rId9"/>
  </externalReferences>
  <definedNames>
    <definedName name="_xlnm.Print_Titles" localSheetId="3">'ПП разд 5'!$2:$5</definedName>
  </definedNames>
  <calcPr fullCalcOnLoad="1"/>
</workbook>
</file>

<file path=xl/sharedStrings.xml><?xml version="1.0" encoding="utf-8"?>
<sst xmlns="http://schemas.openxmlformats.org/spreadsheetml/2006/main" count="234" uniqueCount="127">
  <si>
    <t>Наименование показателя</t>
  </si>
  <si>
    <t>тыс. руб.</t>
  </si>
  <si>
    <t>%</t>
  </si>
  <si>
    <t>1.</t>
  </si>
  <si>
    <t>2.</t>
  </si>
  <si>
    <t>3.</t>
  </si>
  <si>
    <t>4.</t>
  </si>
  <si>
    <t>ПРОИЗВОДСТВЕННАЯ ПРОГРАММА</t>
  </si>
  <si>
    <t>№              п/п</t>
  </si>
  <si>
    <t>Единица измерения</t>
  </si>
  <si>
    <t>Величина показателя</t>
  </si>
  <si>
    <t>1.1</t>
  </si>
  <si>
    <t>1.2</t>
  </si>
  <si>
    <t>2.1</t>
  </si>
  <si>
    <t>ед./км</t>
  </si>
  <si>
    <t>ед.</t>
  </si>
  <si>
    <t>2</t>
  </si>
  <si>
    <t>2.2</t>
  </si>
  <si>
    <t>км</t>
  </si>
  <si>
    <t>кВт.ч/куб.м</t>
  </si>
  <si>
    <t>I</t>
  </si>
  <si>
    <t>II</t>
  </si>
  <si>
    <t>III</t>
  </si>
  <si>
    <t>Значение показателя</t>
  </si>
  <si>
    <t>тыс.куб.м</t>
  </si>
  <si>
    <t>тыс.кВт.ч</t>
  </si>
  <si>
    <t xml:space="preserve">Наименование показателей   </t>
  </si>
  <si>
    <t>Единицы измерения</t>
  </si>
  <si>
    <t>Показатели производственной деятельности</t>
  </si>
  <si>
    <t>куб.м</t>
  </si>
  <si>
    <t>№    п/п</t>
  </si>
  <si>
    <t>2020 год</t>
  </si>
  <si>
    <t>2021 год</t>
  </si>
  <si>
    <t>2022 год</t>
  </si>
  <si>
    <t>2023 год</t>
  </si>
  <si>
    <t>2024 год</t>
  </si>
  <si>
    <t>2025 год</t>
  </si>
  <si>
    <t>2026 год</t>
  </si>
  <si>
    <t>2027 год</t>
  </si>
  <si>
    <t>2028 год</t>
  </si>
  <si>
    <t>2029 год</t>
  </si>
  <si>
    <t>2030 год</t>
  </si>
  <si>
    <t>2031 год</t>
  </si>
  <si>
    <t>2032 год</t>
  </si>
  <si>
    <t>Наименование</t>
  </si>
  <si>
    <t>Раздел 4. Объем финансовых потребностей, необходимых для реализации производственной программы</t>
  </si>
  <si>
    <t>1</t>
  </si>
  <si>
    <t xml:space="preserve">Объем финансовых потребностей </t>
  </si>
  <si>
    <t>2033 год</t>
  </si>
  <si>
    <t>Раздел 5. Плановые показатели надежности, качества, энергетической эффективности объектов централизованной системы водоотведения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</si>
  <si>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</t>
  </si>
  <si>
    <t>объем сточных вод, не подвергшихся очистке</t>
  </si>
  <si>
    <t>общий объем сточных вод, сбрасываемых в централизованные общесплавные или бытовые системы водоотведения</t>
  </si>
  <si>
    <t xml:space="preserve">доля проб сточных вод, не соответствующих установленным нормативам допустимых сбросов, лимитам на сбросы, рассчитанная применительно к видам централизованных систем водоотведения раздельно для централизованной общесплавной (бытовой) и централизованной ливневой систем водоотведения </t>
  </si>
  <si>
    <t>количество проб сточных вод, не соответствующих установленным нормативам допустимых сбросов, лимитам на сбросы</t>
  </si>
  <si>
    <t>общее количество проб сточных вод</t>
  </si>
  <si>
    <t>Показатели качества очистки сточных вод</t>
  </si>
  <si>
    <t>Показатели надежности и бесперебойности водоотведения</t>
  </si>
  <si>
    <t>количество аварий и засоров на канализационных сетях</t>
  </si>
  <si>
    <t>протяженность канализационных сетей</t>
  </si>
  <si>
    <t>Показатели эффективности использования ресурсов</t>
  </si>
  <si>
    <t>удельный расход электрической энергии, потребляемой в технологическом процессе очистки сточных вод, на единицу объема очищаемых сточных вод</t>
  </si>
  <si>
    <t>общее количество электрической энергии, потребляемой в технологическом процессе очистки сточных вод</t>
  </si>
  <si>
    <t>общий объем сточных вод, подвергающихся очистке</t>
  </si>
  <si>
    <t>удельный расход электрической энергии, потребляемой в технологическом процессе транспортировки сточных вод, на единицу объема транспортируемых сточных вод</t>
  </si>
  <si>
    <t>общее количество электрической энергии, потребляемой в технологическом процессе транспортировки сточных вод</t>
  </si>
  <si>
    <t>общий объем транспортируемых сточных вод</t>
  </si>
  <si>
    <t>Раздел 3. Плановые мероприятия по ремонту объектов централизованной системы водоотведения, мероприятия, направленные на улучшение качества очистки сточных вод, мероприятия по энергосбережению и повышению энергетической эффективности не запланированы</t>
  </si>
  <si>
    <t>показатель надежности и бесперебойности централизованной системы водоотведения</t>
  </si>
  <si>
    <t>2034 год</t>
  </si>
  <si>
    <t>Сельское поселение Усть-Белая</t>
  </si>
  <si>
    <t>с 01.08.2020 г. по 31.12.2020 г.</t>
  </si>
  <si>
    <t>Раздел 1.  Паспорт производственной программы</t>
  </si>
  <si>
    <t>Наименование регулируемой организации</t>
  </si>
  <si>
    <t>ООО «ЧукотТранс»</t>
  </si>
  <si>
    <t>Местонахождение регулируемой организации</t>
  </si>
  <si>
    <t>689000, Чукотский автономный округ, Анадырский район, г.Анадырь, ул.Отке, д.34б, кв.27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</si>
  <si>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</si>
  <si>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</si>
  <si>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</si>
  <si>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</si>
  <si>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в сфере водоотведения на 2020-2034 годы</t>
  </si>
  <si>
    <t xml:space="preserve">Раздел 2. Баланс водоотведения </t>
  </si>
  <si>
    <t>ПЛАН</t>
  </si>
  <si>
    <t>1 полугодие</t>
  </si>
  <si>
    <t>2 полугодие</t>
  </si>
  <si>
    <t>год</t>
  </si>
  <si>
    <t>Прием сточных вод</t>
  </si>
  <si>
    <t>1.1.</t>
  </si>
  <si>
    <t>Объем сточных вод, принятых у потребителей - всего, в том числе:</t>
  </si>
  <si>
    <t>1.1.1</t>
  </si>
  <si>
    <t>в пределах норматива по объему</t>
  </si>
  <si>
    <t>1.1.2</t>
  </si>
  <si>
    <t>сверх норматива по объему</t>
  </si>
  <si>
    <t>1.2.</t>
  </si>
  <si>
    <t>По категориям сточных вод:</t>
  </si>
  <si>
    <t>1.2.1</t>
  </si>
  <si>
    <t>жидких бытовых отходов</t>
  </si>
  <si>
    <t>1.2.2</t>
  </si>
  <si>
    <t>поверхностных сточных вод</t>
  </si>
  <si>
    <t>1.3.</t>
  </si>
  <si>
    <t>По категориям потребителей - всего, в том числе:</t>
  </si>
  <si>
    <t>1.3.1</t>
  </si>
  <si>
    <t>от собственных производств</t>
  </si>
  <si>
    <t>1.3.2</t>
  </si>
  <si>
    <t>неучтенный приток сточных вод</t>
  </si>
  <si>
    <t>1.3.3</t>
  </si>
  <si>
    <t>от потребителей, всего, в том числе:</t>
  </si>
  <si>
    <t>1.3.3.1</t>
  </si>
  <si>
    <t xml:space="preserve">  населения</t>
  </si>
  <si>
    <t xml:space="preserve">        городского</t>
  </si>
  <si>
    <t xml:space="preserve">        сельского</t>
  </si>
  <si>
    <t>1.3.3.2</t>
  </si>
  <si>
    <t xml:space="preserve">  бюджетных организаций</t>
  </si>
  <si>
    <t>1.3.3.3</t>
  </si>
  <si>
    <t xml:space="preserve">  прочих потребителей</t>
  </si>
  <si>
    <t>Объем транспортируемых сточных вод</t>
  </si>
  <si>
    <t>на собственные очистные сооружения</t>
  </si>
  <si>
    <t>другим организациям</t>
  </si>
  <si>
    <t>Объем сточных вод, поступивших на очистные сооружения</t>
  </si>
  <si>
    <t>3.1</t>
  </si>
  <si>
    <t>объем сточных вод, прошедших очистку</t>
  </si>
  <si>
    <t>3.2</t>
  </si>
  <si>
    <t>сбросы сточных вод в пределах нормативов и лимитов</t>
  </si>
  <si>
    <t>Объем обезвоженного осадка сточных вод</t>
  </si>
  <si>
    <t>5.</t>
  </si>
  <si>
    <t>Сброшенные воды без очистки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</si>
</sst>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;[Red]0"/>
    <numFmt numFmtId="194" formatCode="#,##0.00;[Red]#,##0.00"/>
    <numFmt numFmtId="195" formatCode="#,##0.0"/>
    <numFmt numFmtId="196" formatCode="0.0%"/>
    <numFmt numFmtId="197" formatCode="#,##0.000"/>
    <numFmt numFmtId="198" formatCode="#,##0.0000"/>
    <numFmt numFmtId="199" formatCode="#,##0.00000"/>
    <numFmt numFmtId="200" formatCode="0.000"/>
    <numFmt numFmtId="201" formatCode="0.00000"/>
    <numFmt numFmtId="202" formatCode="0.0000"/>
    <numFmt numFmtId="203" formatCode="0.0000000"/>
    <numFmt numFmtId="204" formatCode="0.000000"/>
    <numFmt numFmtId="205" formatCode="#,##0.000000"/>
    <numFmt numFmtId="206" formatCode="0.000%"/>
    <numFmt numFmtId="207" formatCode="0.00000000"/>
  </numFmts>
  <fonts count="55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6" fillId="0" borderId="0">
      <alignment/>
      <protection/>
    </xf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0" xfId="55" applyFont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8" fillId="0" borderId="11" xfId="56" applyFont="1" applyBorder="1" applyAlignment="1">
      <alignment horizontal="center" vertical="center" wrapText="1"/>
      <protection/>
    </xf>
    <xf numFmtId="49" fontId="8" fillId="0" borderId="12" xfId="56" applyNumberFormat="1" applyFont="1" applyBorder="1" applyAlignment="1">
      <alignment horizontal="center" vertical="center" wrapText="1"/>
      <protection/>
    </xf>
    <xf numFmtId="49" fontId="8" fillId="0" borderId="13" xfId="56" applyNumberFormat="1" applyFont="1" applyBorder="1" applyAlignment="1">
      <alignment horizontal="center" vertical="center" wrapText="1"/>
      <protection/>
    </xf>
    <xf numFmtId="0" fontId="8" fillId="0" borderId="14" xfId="56" applyFont="1" applyBorder="1" applyAlignment="1">
      <alignment horizontal="center" vertical="center" wrapText="1"/>
      <protection/>
    </xf>
    <xf numFmtId="49" fontId="8" fillId="0" borderId="15" xfId="56" applyNumberFormat="1" applyFont="1" applyBorder="1" applyAlignment="1">
      <alignment horizontal="center" vertical="center" wrapText="1"/>
      <protection/>
    </xf>
    <xf numFmtId="0" fontId="8" fillId="0" borderId="16" xfId="56" applyFont="1" applyBorder="1" applyAlignment="1">
      <alignment horizontal="center" vertical="center" wrapText="1"/>
      <protection/>
    </xf>
    <xf numFmtId="49" fontId="8" fillId="0" borderId="17" xfId="56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2" fontId="4" fillId="0" borderId="21" xfId="0" applyNumberFormat="1" applyFont="1" applyFill="1" applyBorder="1" applyAlignment="1">
      <alignment horizontal="left" wrapText="1"/>
    </xf>
    <xf numFmtId="195" fontId="8" fillId="0" borderId="10" xfId="0" applyNumberFormat="1" applyFont="1" applyBorder="1" applyAlignment="1">
      <alignment horizontal="center"/>
    </xf>
    <xf numFmtId="195" fontId="4" fillId="0" borderId="1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22" xfId="0" applyFont="1" applyFill="1" applyBorder="1" applyAlignment="1">
      <alignment wrapText="1"/>
    </xf>
    <xf numFmtId="0" fontId="8" fillId="0" borderId="11" xfId="64" applyFont="1" applyBorder="1" applyAlignment="1">
      <alignment horizontal="left" wrapText="1"/>
      <protection/>
    </xf>
    <xf numFmtId="0" fontId="8" fillId="0" borderId="13" xfId="64" applyFont="1" applyBorder="1" applyAlignment="1">
      <alignment horizontal="left" wrapText="1"/>
      <protection/>
    </xf>
    <xf numFmtId="0" fontId="8" fillId="0" borderId="13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192" fontId="8" fillId="0" borderId="11" xfId="54" applyNumberFormat="1" applyFont="1" applyFill="1" applyBorder="1" applyAlignment="1">
      <alignment horizontal="center" wrapText="1"/>
      <protection/>
    </xf>
    <xf numFmtId="192" fontId="8" fillId="0" borderId="11" xfId="54" applyNumberFormat="1" applyFont="1" applyBorder="1" applyAlignment="1">
      <alignment horizontal="center" wrapText="1"/>
      <protection/>
    </xf>
    <xf numFmtId="192" fontId="8" fillId="0" borderId="13" xfId="54" applyNumberFormat="1" applyFont="1" applyFill="1" applyBorder="1" applyAlignment="1">
      <alignment horizontal="center" wrapText="1"/>
      <protection/>
    </xf>
    <xf numFmtId="192" fontId="8" fillId="0" borderId="13" xfId="54" applyNumberFormat="1" applyFont="1" applyBorder="1" applyAlignment="1">
      <alignment horizontal="center" wrapText="1"/>
      <protection/>
    </xf>
    <xf numFmtId="1" fontId="8" fillId="0" borderId="13" xfId="54" applyNumberFormat="1" applyFont="1" applyFill="1" applyBorder="1" applyAlignment="1">
      <alignment horizontal="center" wrapText="1"/>
      <protection/>
    </xf>
    <xf numFmtId="1" fontId="8" fillId="0" borderId="13" xfId="54" applyNumberFormat="1" applyFont="1" applyBorder="1" applyAlignment="1">
      <alignment horizontal="center" wrapText="1"/>
      <protection/>
    </xf>
    <xf numFmtId="1" fontId="8" fillId="0" borderId="20" xfId="54" applyNumberFormat="1" applyFont="1" applyFill="1" applyBorder="1" applyAlignment="1">
      <alignment horizontal="center" wrapText="1"/>
      <protection/>
    </xf>
    <xf numFmtId="1" fontId="4" fillId="0" borderId="23" xfId="0" applyNumberFormat="1" applyFont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192" fontId="8" fillId="33" borderId="25" xfId="0" applyNumberFormat="1" applyFont="1" applyFill="1" applyBorder="1" applyAlignment="1">
      <alignment horizontal="center" wrapText="1"/>
    </xf>
    <xf numFmtId="192" fontId="4" fillId="0" borderId="26" xfId="0" applyNumberFormat="1" applyFont="1" applyFill="1" applyBorder="1" applyAlignment="1">
      <alignment horizontal="center"/>
    </xf>
    <xf numFmtId="192" fontId="4" fillId="0" borderId="24" xfId="0" applyNumberFormat="1" applyFont="1" applyFill="1" applyBorder="1" applyAlignment="1">
      <alignment horizontal="center"/>
    </xf>
    <xf numFmtId="192" fontId="8" fillId="0" borderId="13" xfId="0" applyNumberFormat="1" applyFont="1" applyFill="1" applyBorder="1" applyAlignment="1">
      <alignment horizontal="center" wrapText="1"/>
    </xf>
    <xf numFmtId="192" fontId="8" fillId="0" borderId="20" xfId="0" applyNumberFormat="1" applyFont="1" applyFill="1" applyBorder="1" applyAlignment="1">
      <alignment horizontal="center" wrapText="1"/>
    </xf>
    <xf numFmtId="0" fontId="16" fillId="0" borderId="18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justify" vertical="top" wrapText="1"/>
    </xf>
    <xf numFmtId="2" fontId="4" fillId="0" borderId="24" xfId="0" applyNumberFormat="1" applyFont="1" applyFill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8" fillId="0" borderId="11" xfId="54" applyFont="1" applyBorder="1" applyAlignment="1">
      <alignment horizontal="center" wrapText="1"/>
      <protection/>
    </xf>
    <xf numFmtId="0" fontId="8" fillId="0" borderId="13" xfId="54" applyFont="1" applyBorder="1" applyAlignment="1">
      <alignment horizontal="center" wrapText="1"/>
      <protection/>
    </xf>
    <xf numFmtId="0" fontId="8" fillId="0" borderId="20" xfId="54" applyFont="1" applyBorder="1" applyAlignment="1">
      <alignment horizontal="center" wrapText="1"/>
      <protection/>
    </xf>
    <xf numFmtId="0" fontId="8" fillId="0" borderId="27" xfId="56" applyFont="1" applyBorder="1" applyAlignment="1">
      <alignment horizontal="center" wrapText="1"/>
      <protection/>
    </xf>
    <xf numFmtId="0" fontId="8" fillId="0" borderId="13" xfId="56" applyFont="1" applyBorder="1" applyAlignment="1">
      <alignment horizontal="center" wrapText="1"/>
      <protection/>
    </xf>
    <xf numFmtId="0" fontId="8" fillId="0" borderId="19" xfId="56" applyFont="1" applyBorder="1" applyAlignment="1">
      <alignment horizontal="center" wrapText="1"/>
      <protection/>
    </xf>
    <xf numFmtId="0" fontId="8" fillId="33" borderId="19" xfId="56" applyFont="1" applyFill="1" applyBorder="1" applyAlignment="1">
      <alignment horizontal="center" wrapText="1"/>
      <protection/>
    </xf>
    <xf numFmtId="0" fontId="8" fillId="0" borderId="20" xfId="56" applyFont="1" applyBorder="1" applyAlignment="1">
      <alignment horizontal="center" wrapText="1"/>
      <protection/>
    </xf>
    <xf numFmtId="0" fontId="4" fillId="33" borderId="10" xfId="0" applyFont="1" applyFill="1" applyBorder="1" applyAlignment="1">
      <alignment horizontal="center" vertical="center" wrapText="1" shrinkToFit="1"/>
    </xf>
    <xf numFmtId="0" fontId="8" fillId="0" borderId="0" xfId="57" applyFont="1">
      <alignment/>
      <protection/>
    </xf>
    <xf numFmtId="0" fontId="17" fillId="0" borderId="0" xfId="57" applyFont="1">
      <alignment/>
      <protection/>
    </xf>
    <xf numFmtId="0" fontId="8" fillId="0" borderId="10" xfId="57" applyFont="1" applyBorder="1" applyAlignment="1">
      <alignment horizontal="left" vertical="center" wrapText="1"/>
      <protection/>
    </xf>
    <xf numFmtId="0" fontId="4" fillId="0" borderId="10" xfId="55" applyFont="1" applyBorder="1" applyAlignment="1">
      <alignment horizontal="left" vertical="center"/>
      <protection/>
    </xf>
    <xf numFmtId="0" fontId="4" fillId="0" borderId="10" xfId="55" applyFont="1" applyBorder="1" applyAlignment="1">
      <alignment horizontal="left" vertical="center" wrapText="1"/>
      <protection/>
    </xf>
    <xf numFmtId="0" fontId="8" fillId="0" borderId="0" xfId="57" applyFont="1" applyBorder="1" applyAlignment="1">
      <alignment horizontal="left" vertical="center" wrapText="1"/>
      <protection/>
    </xf>
    <xf numFmtId="0" fontId="4" fillId="0" borderId="0" xfId="55" applyFont="1" applyBorder="1" applyAlignment="1">
      <alignment horizontal="left" vertical="center"/>
      <protection/>
    </xf>
    <xf numFmtId="0" fontId="9" fillId="0" borderId="0" xfId="57" applyFont="1">
      <alignment/>
      <protection/>
    </xf>
    <xf numFmtId="0" fontId="4" fillId="0" borderId="0" xfId="55" applyFont="1" applyBorder="1" applyAlignment="1">
      <alignment horizontal="left"/>
      <protection/>
    </xf>
    <xf numFmtId="0" fontId="9" fillId="0" borderId="0" xfId="57" applyFont="1" applyBorder="1" applyAlignment="1">
      <alignment horizontal="left"/>
      <protection/>
    </xf>
    <xf numFmtId="0" fontId="18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/>
    </xf>
    <xf numFmtId="0" fontId="18" fillId="0" borderId="28" xfId="0" applyFont="1" applyBorder="1" applyAlignment="1">
      <alignment horizontal="center" vertical="center" wrapText="1" shrinkToFit="1"/>
    </xf>
    <xf numFmtId="0" fontId="18" fillId="0" borderId="10" xfId="0" applyFont="1" applyBorder="1" applyAlignment="1">
      <alignment horizontal="center" vertical="center" wrapText="1" shrinkToFit="1"/>
    </xf>
    <xf numFmtId="49" fontId="19" fillId="0" borderId="27" xfId="0" applyNumberFormat="1" applyFont="1" applyBorder="1" applyAlignment="1">
      <alignment horizontal="center" vertical="center" wrapText="1"/>
    </xf>
    <xf numFmtId="192" fontId="19" fillId="0" borderId="27" xfId="0" applyNumberFormat="1" applyFont="1" applyBorder="1" applyAlignment="1">
      <alignment horizontal="left" vertical="top" wrapText="1"/>
    </xf>
    <xf numFmtId="192" fontId="18" fillId="0" borderId="27" xfId="0" applyNumberFormat="1" applyFont="1" applyBorder="1" applyAlignment="1">
      <alignment horizontal="center" vertical="top" wrapText="1"/>
    </xf>
    <xf numFmtId="192" fontId="18" fillId="0" borderId="29" xfId="0" applyNumberFormat="1" applyFont="1" applyBorder="1" applyAlignment="1">
      <alignment horizontal="center" vertical="top" wrapText="1"/>
    </xf>
    <xf numFmtId="195" fontId="18" fillId="0" borderId="30" xfId="0" applyNumberFormat="1" applyFont="1" applyBorder="1" applyAlignment="1">
      <alignment horizontal="center" vertical="top" wrapText="1"/>
    </xf>
    <xf numFmtId="195" fontId="18" fillId="0" borderId="31" xfId="0" applyNumberFormat="1" applyFont="1" applyBorder="1" applyAlignment="1">
      <alignment horizontal="center" vertical="top" wrapText="1"/>
    </xf>
    <xf numFmtId="195" fontId="18" fillId="0" borderId="32" xfId="0" applyNumberFormat="1" applyFont="1" applyBorder="1" applyAlignment="1">
      <alignment horizontal="center" vertical="top" wrapText="1"/>
    </xf>
    <xf numFmtId="192" fontId="18" fillId="0" borderId="27" xfId="0" applyNumberFormat="1" applyFont="1" applyBorder="1" applyAlignment="1">
      <alignment horizontal="center" vertical="center" wrapText="1"/>
    </xf>
    <xf numFmtId="195" fontId="19" fillId="0" borderId="33" xfId="0" applyNumberFormat="1" applyFont="1" applyBorder="1" applyAlignment="1">
      <alignment horizontal="center" vertical="center" wrapText="1"/>
    </xf>
    <xf numFmtId="195" fontId="19" fillId="0" borderId="34" xfId="0" applyNumberFormat="1" applyFont="1" applyBorder="1" applyAlignment="1">
      <alignment horizontal="center" vertical="center" wrapText="1"/>
    </xf>
    <xf numFmtId="195" fontId="19" fillId="0" borderId="35" xfId="0" applyNumberFormat="1" applyFont="1" applyBorder="1" applyAlignment="1">
      <alignment horizontal="center" vertical="center" wrapText="1"/>
    </xf>
    <xf numFmtId="49" fontId="18" fillId="0" borderId="27" xfId="0" applyNumberFormat="1" applyFont="1" applyBorder="1" applyAlignment="1">
      <alignment horizontal="center" vertical="center" wrapText="1"/>
    </xf>
    <xf numFmtId="192" fontId="18" fillId="0" borderId="27" xfId="0" applyNumberFormat="1" applyFont="1" applyBorder="1" applyAlignment="1">
      <alignment horizontal="left" vertical="top" wrapText="1"/>
    </xf>
    <xf numFmtId="192" fontId="18" fillId="0" borderId="29" xfId="0" applyNumberFormat="1" applyFont="1" applyBorder="1" applyAlignment="1">
      <alignment horizontal="center" vertical="center" wrapText="1"/>
    </xf>
    <xf numFmtId="195" fontId="18" fillId="0" borderId="33" xfId="0" applyNumberFormat="1" applyFont="1" applyBorder="1" applyAlignment="1">
      <alignment horizontal="center" vertical="center" wrapText="1"/>
    </xf>
    <xf numFmtId="195" fontId="18" fillId="0" borderId="34" xfId="0" applyNumberFormat="1" applyFont="1" applyBorder="1" applyAlignment="1">
      <alignment horizontal="center" vertical="center" wrapText="1"/>
    </xf>
    <xf numFmtId="195" fontId="18" fillId="0" borderId="35" xfId="0" applyNumberFormat="1" applyFont="1" applyBorder="1" applyAlignment="1">
      <alignment horizontal="center" vertical="center" wrapText="1"/>
    </xf>
    <xf numFmtId="195" fontId="18" fillId="33" borderId="33" xfId="0" applyNumberFormat="1" applyFont="1" applyFill="1" applyBorder="1" applyAlignment="1">
      <alignment horizontal="center" vertical="center" wrapText="1"/>
    </xf>
    <xf numFmtId="195" fontId="18" fillId="33" borderId="34" xfId="0" applyNumberFormat="1" applyFont="1" applyFill="1" applyBorder="1" applyAlignment="1">
      <alignment horizontal="center" vertical="center" wrapText="1"/>
    </xf>
    <xf numFmtId="195" fontId="18" fillId="33" borderId="35" xfId="0" applyNumberFormat="1" applyFont="1" applyFill="1" applyBorder="1" applyAlignment="1">
      <alignment horizontal="center" vertical="center" wrapText="1"/>
    </xf>
    <xf numFmtId="195" fontId="19" fillId="0" borderId="36" xfId="0" applyNumberFormat="1" applyFont="1" applyBorder="1" applyAlignment="1">
      <alignment horizontal="center" vertical="center" wrapText="1"/>
    </xf>
    <xf numFmtId="195" fontId="19" fillId="0" borderId="37" xfId="0" applyNumberFormat="1" applyFont="1" applyBorder="1" applyAlignment="1">
      <alignment horizontal="center" vertical="center" wrapText="1"/>
    </xf>
    <xf numFmtId="195" fontId="19" fillId="0" borderId="32" xfId="0" applyNumberFormat="1" applyFont="1" applyBorder="1" applyAlignment="1">
      <alignment horizontal="center" vertical="center" wrapText="1"/>
    </xf>
    <xf numFmtId="195" fontId="18" fillId="0" borderId="36" xfId="0" applyNumberFormat="1" applyFont="1" applyBorder="1" applyAlignment="1">
      <alignment horizontal="center" vertical="center" wrapText="1"/>
    </xf>
    <xf numFmtId="195" fontId="18" fillId="0" borderId="37" xfId="0" applyNumberFormat="1" applyFont="1" applyBorder="1" applyAlignment="1">
      <alignment horizontal="center" vertical="center" wrapText="1"/>
    </xf>
    <xf numFmtId="195" fontId="18" fillId="0" borderId="32" xfId="0" applyNumberFormat="1" applyFont="1" applyBorder="1" applyAlignment="1">
      <alignment horizontal="center" vertical="center" wrapText="1"/>
    </xf>
    <xf numFmtId="192" fontId="20" fillId="0" borderId="27" xfId="0" applyNumberFormat="1" applyFont="1" applyBorder="1" applyAlignment="1">
      <alignment horizontal="left" vertical="top" wrapText="1"/>
    </xf>
    <xf numFmtId="192" fontId="18" fillId="0" borderId="27" xfId="0" applyNumberFormat="1" applyFont="1" applyBorder="1" applyAlignment="1">
      <alignment horizontal="left" vertical="center" wrapText="1"/>
    </xf>
    <xf numFmtId="192" fontId="19" fillId="0" borderId="27" xfId="0" applyNumberFormat="1" applyFont="1" applyBorder="1" applyAlignment="1">
      <alignment horizontal="center" vertical="center" wrapText="1"/>
    </xf>
    <xf numFmtId="195" fontId="18" fillId="33" borderId="36" xfId="0" applyNumberFormat="1" applyFont="1" applyFill="1" applyBorder="1" applyAlignment="1">
      <alignment horizontal="center" vertical="center" wrapText="1"/>
    </xf>
    <xf numFmtId="195" fontId="18" fillId="33" borderId="37" xfId="0" applyNumberFormat="1" applyFont="1" applyFill="1" applyBorder="1" applyAlignment="1">
      <alignment horizontal="center" vertical="center" wrapText="1"/>
    </xf>
    <xf numFmtId="195" fontId="18" fillId="33" borderId="32" xfId="0" applyNumberFormat="1" applyFont="1" applyFill="1" applyBorder="1" applyAlignment="1">
      <alignment horizontal="center" vertical="center" wrapText="1"/>
    </xf>
    <xf numFmtId="192" fontId="19" fillId="0" borderId="20" xfId="0" applyNumberFormat="1" applyFont="1" applyBorder="1" applyAlignment="1">
      <alignment horizontal="center" vertical="center" wrapText="1"/>
    </xf>
    <xf numFmtId="192" fontId="19" fillId="0" borderId="20" xfId="0" applyNumberFormat="1" applyFont="1" applyBorder="1" applyAlignment="1">
      <alignment horizontal="left" vertical="center" wrapText="1"/>
    </xf>
    <xf numFmtId="192" fontId="18" fillId="0" borderId="20" xfId="0" applyNumberFormat="1" applyFont="1" applyBorder="1" applyAlignment="1">
      <alignment horizontal="center" vertical="center" wrapText="1"/>
    </xf>
    <xf numFmtId="195" fontId="18" fillId="0" borderId="38" xfId="0" applyNumberFormat="1" applyFont="1" applyBorder="1" applyAlignment="1">
      <alignment horizontal="center" vertical="center" wrapText="1"/>
    </xf>
    <xf numFmtId="195" fontId="18" fillId="0" borderId="39" xfId="0" applyNumberFormat="1" applyFont="1" applyBorder="1" applyAlignment="1">
      <alignment horizontal="center" vertical="center" wrapText="1"/>
    </xf>
    <xf numFmtId="195" fontId="18" fillId="0" borderId="40" xfId="0" applyNumberFormat="1" applyFont="1" applyBorder="1" applyAlignment="1">
      <alignment horizontal="center" vertical="center" wrapText="1"/>
    </xf>
    <xf numFmtId="195" fontId="18" fillId="0" borderId="41" xfId="0" applyNumberFormat="1" applyFont="1" applyBorder="1" applyAlignment="1">
      <alignment horizontal="center" vertical="center" wrapText="1"/>
    </xf>
    <xf numFmtId="195" fontId="18" fillId="0" borderId="42" xfId="0" applyNumberFormat="1" applyFont="1" applyBorder="1" applyAlignment="1">
      <alignment horizontal="center" vertical="center" wrapText="1"/>
    </xf>
    <xf numFmtId="195" fontId="18" fillId="0" borderId="0" xfId="0" applyNumberFormat="1" applyFont="1" applyAlignment="1">
      <alignment/>
    </xf>
    <xf numFmtId="0" fontId="21" fillId="0" borderId="0" xfId="0" applyFont="1" applyAlignment="1">
      <alignment/>
    </xf>
    <xf numFmtId="195" fontId="18" fillId="0" borderId="43" xfId="0" applyNumberFormat="1" applyFont="1" applyBorder="1" applyAlignment="1">
      <alignment horizontal="center" vertical="center" wrapText="1"/>
    </xf>
    <xf numFmtId="195" fontId="4" fillId="33" borderId="10" xfId="0" applyNumberFormat="1" applyFont="1" applyFill="1" applyBorder="1" applyAlignment="1">
      <alignment horizontal="center"/>
    </xf>
    <xf numFmtId="195" fontId="18" fillId="33" borderId="43" xfId="0" applyNumberFormat="1" applyFont="1" applyFill="1" applyBorder="1" applyAlignment="1">
      <alignment horizontal="center" vertical="center" wrapText="1"/>
    </xf>
    <xf numFmtId="195" fontId="18" fillId="33" borderId="15" xfId="0" applyNumberFormat="1" applyFont="1" applyFill="1" applyBorder="1" applyAlignment="1">
      <alignment horizontal="center" vertical="center" wrapText="1"/>
    </xf>
    <xf numFmtId="0" fontId="13" fillId="0" borderId="0" xfId="55" applyFont="1" applyAlignment="1">
      <alignment horizontal="center"/>
      <protection/>
    </xf>
    <xf numFmtId="0" fontId="14" fillId="0" borderId="0" xfId="55" applyFont="1" applyAlignment="1">
      <alignment horizontal="center" wrapText="1"/>
      <protection/>
    </xf>
    <xf numFmtId="0" fontId="4" fillId="0" borderId="0" xfId="55" applyFont="1" applyAlignment="1">
      <alignment horizontal="center"/>
      <protection/>
    </xf>
    <xf numFmtId="0" fontId="14" fillId="0" borderId="0" xfId="55" applyFont="1" applyAlignment="1">
      <alignment horizontal="center"/>
      <protection/>
    </xf>
    <xf numFmtId="0" fontId="5" fillId="0" borderId="22" xfId="55" applyFont="1" applyBorder="1" applyAlignment="1">
      <alignment horizontal="left" vertical="center" wrapText="1"/>
      <protection/>
    </xf>
    <xf numFmtId="0" fontId="5" fillId="0" borderId="2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8" fillId="0" borderId="18" xfId="0" applyFont="1" applyBorder="1" applyAlignment="1">
      <alignment horizontal="center" vertical="center" wrapText="1" shrinkToFit="1"/>
    </xf>
    <xf numFmtId="0" fontId="18" fillId="0" borderId="19" xfId="0" applyFont="1" applyBorder="1" applyAlignment="1">
      <alignment horizontal="center" vertical="center" wrapText="1" shrinkToFit="1"/>
    </xf>
    <xf numFmtId="0" fontId="18" fillId="0" borderId="12" xfId="0" applyFont="1" applyBorder="1" applyAlignment="1">
      <alignment horizontal="center" vertical="center" wrapText="1" shrinkToFit="1"/>
    </xf>
    <xf numFmtId="0" fontId="18" fillId="0" borderId="10" xfId="55" applyFont="1" applyBorder="1" applyAlignment="1">
      <alignment horizontal="center" vertical="center" wrapText="1"/>
      <protection/>
    </xf>
    <xf numFmtId="0" fontId="19" fillId="34" borderId="10" xfId="55" applyFont="1" applyFill="1" applyBorder="1" applyAlignment="1">
      <alignment horizontal="center" vertical="center" wrapText="1"/>
      <protection/>
    </xf>
    <xf numFmtId="0" fontId="19" fillId="33" borderId="10" xfId="55" applyFont="1" applyFill="1" applyBorder="1" applyAlignment="1">
      <alignment horizontal="center" vertical="center" wrapText="1"/>
      <protection/>
    </xf>
    <xf numFmtId="0" fontId="18" fillId="33" borderId="28" xfId="0" applyFont="1" applyFill="1" applyBorder="1" applyAlignment="1">
      <alignment horizontal="center" vertical="center" wrapText="1" shrinkToFit="1"/>
    </xf>
    <xf numFmtId="0" fontId="18" fillId="33" borderId="44" xfId="0" applyFont="1" applyFill="1" applyBorder="1" applyAlignment="1">
      <alignment horizontal="center" vertical="center" wrapText="1" shrinkToFit="1"/>
    </xf>
    <xf numFmtId="0" fontId="18" fillId="33" borderId="21" xfId="0" applyFont="1" applyFill="1" applyBorder="1" applyAlignment="1">
      <alignment horizontal="center" vertical="center" wrapText="1" shrinkToFit="1"/>
    </xf>
    <xf numFmtId="0" fontId="13" fillId="0" borderId="0" xfId="0" applyFont="1" applyAlignment="1">
      <alignment horizontal="left" wrapText="1"/>
    </xf>
    <xf numFmtId="0" fontId="4" fillId="0" borderId="18" xfId="55" applyFont="1" applyBorder="1" applyAlignment="1">
      <alignment horizontal="center" vertical="center" wrapText="1"/>
      <protection/>
    </xf>
    <xf numFmtId="0" fontId="4" fillId="0" borderId="12" xfId="55" applyFont="1" applyBorder="1" applyAlignment="1">
      <alignment horizontal="center" vertical="center" wrapText="1"/>
      <protection/>
    </xf>
    <xf numFmtId="0" fontId="4" fillId="0" borderId="10" xfId="55" applyFont="1" applyBorder="1" applyAlignment="1">
      <alignment horizontal="center" vertical="center" wrapText="1"/>
      <protection/>
    </xf>
    <xf numFmtId="0" fontId="13" fillId="0" borderId="22" xfId="55" applyFont="1" applyBorder="1" applyAlignment="1">
      <alignment horizontal="left" vertical="center" wrapText="1"/>
      <protection/>
    </xf>
    <xf numFmtId="0" fontId="8" fillId="0" borderId="28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left" wrapText="1"/>
    </xf>
    <xf numFmtId="0" fontId="9" fillId="0" borderId="44" xfId="0" applyFont="1" applyBorder="1" applyAlignment="1">
      <alignment horizontal="left" wrapText="1"/>
    </xf>
    <xf numFmtId="0" fontId="9" fillId="0" borderId="21" xfId="0" applyFont="1" applyBorder="1" applyAlignment="1">
      <alignment horizontal="left" wrapText="1"/>
    </xf>
    <xf numFmtId="0" fontId="4" fillId="33" borderId="28" xfId="0" applyFont="1" applyFill="1" applyBorder="1" applyAlignment="1">
      <alignment horizontal="center" vertical="center" wrapText="1" shrinkToFit="1"/>
    </xf>
    <xf numFmtId="0" fontId="4" fillId="33" borderId="44" xfId="0" applyFont="1" applyFill="1" applyBorder="1" applyAlignment="1">
      <alignment horizontal="center" vertical="center" wrapText="1" shrinkToFit="1"/>
    </xf>
    <xf numFmtId="0" fontId="4" fillId="33" borderId="21" xfId="0" applyFont="1" applyFill="1" applyBorder="1" applyAlignment="1">
      <alignment horizontal="center" vertical="center" wrapText="1" shrinkToFit="1"/>
    </xf>
    <xf numFmtId="0" fontId="16" fillId="0" borderId="28" xfId="0" applyFont="1" applyBorder="1" applyAlignment="1">
      <alignment horizontal="left" wrapText="1"/>
    </xf>
    <xf numFmtId="0" fontId="16" fillId="0" borderId="44" xfId="0" applyFont="1" applyBorder="1" applyAlignment="1">
      <alignment horizontal="left" wrapText="1"/>
    </xf>
    <xf numFmtId="0" fontId="16" fillId="0" borderId="21" xfId="0" applyFont="1" applyBorder="1" applyAlignment="1">
      <alignment horizontal="left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ООО Тепловая компания (печора)" xfId="55"/>
    <cellStyle name="Обычный 5" xfId="56"/>
    <cellStyle name="Обычный_PP_PitWater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PPROM\committeecost\&#1046;&#1050;&#1061;\&#1050;&#1054;&#1052;&#1052;&#1059;&#1053;&#1040;&#1051;&#1068;&#1053;&#1067;&#1045;%20&#1059;&#1057;&#1051;&#1059;&#1043;&#1048;%20&#1085;&#1072;%202020%20&#1075;&#1086;&#1076;\&#1042;&#1054;%20&#1063;&#1091;&#1082;&#1086;&#1090;&#1058;&#1088;&#1072;&#1085;&#1089;%20&#1059;&#1041;&#1077;&#1083;\&#1063;&#1058;&#1088;&#1072;&#1085;&#1089;%20&#1042;&#1054;%202020-2034%20&#1089;%20&#1087;&#1083;&#1072;&#1074;&#1085;&#1099;&#1084;%20&#1088;&#1086;&#1089;&#1090;&#1086;&#1084;%20&#1053;&#1042;&#1042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63;&#1058;&#1088;&#1072;&#1085;&#1089;%20&#1042;&#1054;%202023-2034%20&#1059;&#1041;&#1077;&#1083;&#1072;&#1103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63;&#1058;&#1088;&#1072;&#1085;&#1089;%20&#1042;&#1054;%202024-2034%20&#1059;&#1041;&#1077;&#1083;&#1072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лг парам"/>
      <sheetName val="индексы"/>
      <sheetName val="У_Белая"/>
      <sheetName val="формула"/>
    </sheetNames>
    <sheetDataSet>
      <sheetData sheetId="2">
        <row r="116">
          <cell r="BD116">
            <v>2385.422133333333</v>
          </cell>
          <cell r="BH116">
            <v>2385.422133333333</v>
          </cell>
          <cell r="BL116">
            <v>2385.422133333333</v>
          </cell>
          <cell r="BP116">
            <v>2385.422133333333</v>
          </cell>
          <cell r="BT116">
            <v>2385.422133333333</v>
          </cell>
          <cell r="BX116">
            <v>2385.422133333333</v>
          </cell>
          <cell r="CB116">
            <v>2385.422133333333</v>
          </cell>
          <cell r="CF116">
            <v>2385.4221333333335</v>
          </cell>
          <cell r="CJ116">
            <v>2385.422133333333</v>
          </cell>
          <cell r="CN116">
            <v>2385.422133333333</v>
          </cell>
        </row>
        <row r="121">
          <cell r="BD121">
            <v>27879.254773092114</v>
          </cell>
          <cell r="BH121">
            <v>28577.0353367352</v>
          </cell>
          <cell r="BL121">
            <v>29295.509695648703</v>
          </cell>
          <cell r="BP121">
            <v>30035.291570890222</v>
          </cell>
          <cell r="BT121">
            <v>30797.012885202203</v>
          </cell>
          <cell r="BX121">
            <v>31581.32430284802</v>
          </cell>
          <cell r="CB121">
            <v>32388.89578545927</v>
          </cell>
          <cell r="CF121">
            <v>33220.417164369006</v>
          </cell>
          <cell r="CJ121">
            <v>34076.598729920064</v>
          </cell>
          <cell r="CN121">
            <v>34958.171838251816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лг парам"/>
      <sheetName val="индексы"/>
      <sheetName val="У_Белая"/>
      <sheetName val="формула"/>
      <sheetName val="Корректировка"/>
    </sheetNames>
    <sheetDataSet>
      <sheetData sheetId="2">
        <row r="100">
          <cell r="L100">
            <v>2385.422133333333</v>
          </cell>
        </row>
        <row r="110">
          <cell r="L110">
            <v>26890.937944717873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лг парам"/>
      <sheetName val="индексы"/>
      <sheetName val="У_Белая"/>
      <sheetName val="формула"/>
      <sheetName val="Корректировка"/>
    </sheetNames>
    <sheetDataSet>
      <sheetData sheetId="2">
        <row r="100">
          <cell r="M100">
            <v>2385.422133333333</v>
          </cell>
        </row>
        <row r="110">
          <cell r="M110">
            <v>28820.645503544707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51.28125" style="64" customWidth="1"/>
    <col min="2" max="2" width="61.8515625" style="64" customWidth="1"/>
    <col min="3" max="3" width="7.00390625" style="64" customWidth="1"/>
    <col min="4" max="4" width="6.7109375" style="64" customWidth="1"/>
    <col min="5" max="16384" width="9.140625" style="64" customWidth="1"/>
  </cols>
  <sheetData>
    <row r="1" spans="1:2" ht="18.75">
      <c r="A1" s="124" t="s">
        <v>7</v>
      </c>
      <c r="B1" s="124"/>
    </row>
    <row r="2" spans="1:2" s="65" customFormat="1" ht="18.75">
      <c r="A2" s="125" t="s">
        <v>81</v>
      </c>
      <c r="B2" s="125"/>
    </row>
    <row r="3" spans="1:2" s="65" customFormat="1" ht="19.5" customHeight="1">
      <c r="A3" s="126"/>
      <c r="B3" s="127"/>
    </row>
    <row r="4" spans="1:2" s="65" customFormat="1" ht="18.75" customHeight="1">
      <c r="A4" s="128" t="s">
        <v>72</v>
      </c>
      <c r="B4" s="128"/>
    </row>
    <row r="5" spans="1:2" ht="27" customHeight="1">
      <c r="A5" s="66" t="s">
        <v>73</v>
      </c>
      <c r="B5" s="67" t="s">
        <v>74</v>
      </c>
    </row>
    <row r="6" spans="1:2" ht="36" customHeight="1">
      <c r="A6" s="66" t="s">
        <v>75</v>
      </c>
      <c r="B6" s="68" t="s">
        <v>76</v>
      </c>
    </row>
    <row r="7" spans="1:2" ht="38.25" customHeight="1">
      <c r="A7" s="66" t="s">
        <v>77</v>
      </c>
      <c r="B7" s="68" t="s">
        <v>78</v>
      </c>
    </row>
    <row r="8" spans="1:2" ht="27.75" customHeight="1">
      <c r="A8" s="66" t="s">
        <v>79</v>
      </c>
      <c r="B8" s="67" t="s">
        <v>80</v>
      </c>
    </row>
    <row r="9" spans="1:2" s="71" customFormat="1" ht="21.75" customHeight="1">
      <c r="A9" s="69"/>
      <c r="B9" s="70"/>
    </row>
    <row r="10" ht="16.5" customHeight="1"/>
    <row r="20" ht="15.75">
      <c r="C20" s="72"/>
    </row>
    <row r="22" ht="15.75">
      <c r="C22" s="73"/>
    </row>
    <row r="25" spans="1:3" s="71" customFormat="1" ht="15.75">
      <c r="A25" s="64"/>
      <c r="B25" s="64"/>
      <c r="C25" s="64"/>
    </row>
    <row r="26" ht="15" customHeight="1"/>
    <row r="27" ht="31.5" customHeight="1"/>
  </sheetData>
  <sheetProtection/>
  <mergeCells count="4">
    <mergeCell ref="A1:B1"/>
    <mergeCell ref="A2:B2"/>
    <mergeCell ref="A3:B3"/>
    <mergeCell ref="A4:B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34"/>
  <sheetViews>
    <sheetView zoomScale="85" zoomScaleNormal="8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10" sqref="E10"/>
    </sheetView>
  </sheetViews>
  <sheetFormatPr defaultColWidth="9.140625" defaultRowHeight="12.75"/>
  <cols>
    <col min="1" max="1" width="6.8515625" style="74" customWidth="1"/>
    <col min="2" max="2" width="38.7109375" style="74" customWidth="1"/>
    <col min="3" max="5" width="10.57421875" style="74" customWidth="1"/>
    <col min="6" max="10" width="12.28125" style="74" customWidth="1"/>
    <col min="11" max="11" width="12.57421875" style="74" bestFit="1" customWidth="1"/>
    <col min="12" max="17" width="12.28125" style="74" customWidth="1"/>
    <col min="18" max="20" width="13.57421875" style="119" customWidth="1"/>
    <col min="21" max="32" width="12.57421875" style="74" customWidth="1"/>
    <col min="33" max="35" width="12.57421875" style="119" customWidth="1"/>
    <col min="36" max="44" width="12.57421875" style="74" customWidth="1"/>
    <col min="45" max="16384" width="9.140625" style="74" customWidth="1"/>
  </cols>
  <sheetData>
    <row r="1" spans="1:35" ht="19.5" customHeight="1">
      <c r="A1" s="129" t="s">
        <v>82</v>
      </c>
      <c r="B1" s="129"/>
      <c r="C1" s="129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</row>
    <row r="2" spans="1:44" ht="21" customHeight="1">
      <c r="A2" s="131" t="s">
        <v>30</v>
      </c>
      <c r="B2" s="131" t="s">
        <v>26</v>
      </c>
      <c r="C2" s="131" t="s">
        <v>27</v>
      </c>
      <c r="D2" s="134" t="s">
        <v>28</v>
      </c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</row>
    <row r="3" spans="1:44" ht="17.25" customHeight="1">
      <c r="A3" s="132"/>
      <c r="B3" s="132"/>
      <c r="C3" s="132"/>
      <c r="D3" s="135" t="s">
        <v>70</v>
      </c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</row>
    <row r="4" spans="1:44" ht="18.75" customHeight="1">
      <c r="A4" s="132"/>
      <c r="B4" s="132"/>
      <c r="C4" s="132"/>
      <c r="D4" s="136" t="s">
        <v>83</v>
      </c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</row>
    <row r="5" spans="1:44" ht="18" customHeight="1">
      <c r="A5" s="132"/>
      <c r="B5" s="132"/>
      <c r="C5" s="132"/>
      <c r="D5" s="131" t="s">
        <v>31</v>
      </c>
      <c r="E5" s="131" t="s">
        <v>32</v>
      </c>
      <c r="F5" s="137" t="s">
        <v>33</v>
      </c>
      <c r="G5" s="138"/>
      <c r="H5" s="139"/>
      <c r="I5" s="137" t="s">
        <v>34</v>
      </c>
      <c r="J5" s="138"/>
      <c r="K5" s="139"/>
      <c r="L5" s="137" t="s">
        <v>35</v>
      </c>
      <c r="M5" s="138"/>
      <c r="N5" s="139"/>
      <c r="O5" s="137" t="s">
        <v>36</v>
      </c>
      <c r="P5" s="138"/>
      <c r="Q5" s="139"/>
      <c r="R5" s="137" t="s">
        <v>37</v>
      </c>
      <c r="S5" s="138"/>
      <c r="T5" s="139"/>
      <c r="U5" s="137" t="s">
        <v>38</v>
      </c>
      <c r="V5" s="138"/>
      <c r="W5" s="139"/>
      <c r="X5" s="137" t="s">
        <v>39</v>
      </c>
      <c r="Y5" s="138"/>
      <c r="Z5" s="139"/>
      <c r="AA5" s="137" t="s">
        <v>40</v>
      </c>
      <c r="AB5" s="138"/>
      <c r="AC5" s="139"/>
      <c r="AD5" s="137" t="s">
        <v>41</v>
      </c>
      <c r="AE5" s="138"/>
      <c r="AF5" s="139"/>
      <c r="AG5" s="137" t="s">
        <v>42</v>
      </c>
      <c r="AH5" s="138"/>
      <c r="AI5" s="139"/>
      <c r="AJ5" s="137" t="s">
        <v>43</v>
      </c>
      <c r="AK5" s="138"/>
      <c r="AL5" s="139"/>
      <c r="AM5" s="137" t="s">
        <v>48</v>
      </c>
      <c r="AN5" s="138"/>
      <c r="AO5" s="139"/>
      <c r="AP5" s="137" t="s">
        <v>69</v>
      </c>
      <c r="AQ5" s="138"/>
      <c r="AR5" s="139"/>
    </row>
    <row r="6" spans="1:44" ht="29.25" customHeight="1">
      <c r="A6" s="133"/>
      <c r="B6" s="133"/>
      <c r="C6" s="133"/>
      <c r="D6" s="133"/>
      <c r="E6" s="133"/>
      <c r="F6" s="75" t="s">
        <v>84</v>
      </c>
      <c r="G6" s="75" t="s">
        <v>85</v>
      </c>
      <c r="H6" s="75" t="s">
        <v>86</v>
      </c>
      <c r="I6" s="75" t="s">
        <v>84</v>
      </c>
      <c r="J6" s="75" t="s">
        <v>85</v>
      </c>
      <c r="K6" s="75" t="s">
        <v>86</v>
      </c>
      <c r="L6" s="75" t="s">
        <v>84</v>
      </c>
      <c r="M6" s="75" t="s">
        <v>85</v>
      </c>
      <c r="N6" s="75" t="s">
        <v>86</v>
      </c>
      <c r="O6" s="75" t="s">
        <v>84</v>
      </c>
      <c r="P6" s="75" t="s">
        <v>85</v>
      </c>
      <c r="Q6" s="75" t="s">
        <v>86</v>
      </c>
      <c r="R6" s="75" t="s">
        <v>84</v>
      </c>
      <c r="S6" s="75" t="s">
        <v>85</v>
      </c>
      <c r="T6" s="75" t="s">
        <v>86</v>
      </c>
      <c r="U6" s="75" t="s">
        <v>84</v>
      </c>
      <c r="V6" s="75" t="s">
        <v>85</v>
      </c>
      <c r="W6" s="75" t="s">
        <v>86</v>
      </c>
      <c r="X6" s="75" t="s">
        <v>84</v>
      </c>
      <c r="Y6" s="75" t="s">
        <v>85</v>
      </c>
      <c r="Z6" s="75" t="s">
        <v>86</v>
      </c>
      <c r="AA6" s="75" t="s">
        <v>84</v>
      </c>
      <c r="AB6" s="75" t="s">
        <v>85</v>
      </c>
      <c r="AC6" s="75" t="s">
        <v>86</v>
      </c>
      <c r="AD6" s="75" t="s">
        <v>84</v>
      </c>
      <c r="AE6" s="75" t="s">
        <v>85</v>
      </c>
      <c r="AF6" s="75" t="s">
        <v>86</v>
      </c>
      <c r="AG6" s="75" t="s">
        <v>84</v>
      </c>
      <c r="AH6" s="75" t="s">
        <v>85</v>
      </c>
      <c r="AI6" s="75" t="s">
        <v>86</v>
      </c>
      <c r="AJ6" s="75" t="s">
        <v>84</v>
      </c>
      <c r="AK6" s="75" t="s">
        <v>85</v>
      </c>
      <c r="AL6" s="75" t="s">
        <v>86</v>
      </c>
      <c r="AM6" s="75" t="s">
        <v>84</v>
      </c>
      <c r="AN6" s="75" t="s">
        <v>85</v>
      </c>
      <c r="AO6" s="75" t="s">
        <v>86</v>
      </c>
      <c r="AP6" s="75" t="s">
        <v>84</v>
      </c>
      <c r="AQ6" s="75" t="s">
        <v>85</v>
      </c>
      <c r="AR6" s="75" t="s">
        <v>86</v>
      </c>
    </row>
    <row r="7" spans="1:44" ht="15">
      <c r="A7" s="76">
        <v>1</v>
      </c>
      <c r="B7" s="76">
        <f>A7+1</f>
        <v>2</v>
      </c>
      <c r="C7" s="76">
        <f aca="true" t="shared" si="0" ref="C7:AR7">B7+1</f>
        <v>3</v>
      </c>
      <c r="D7" s="76">
        <f>C7+1</f>
        <v>4</v>
      </c>
      <c r="E7" s="76">
        <f>D7+1</f>
        <v>5</v>
      </c>
      <c r="F7" s="76">
        <f>E7+1</f>
        <v>6</v>
      </c>
      <c r="G7" s="76">
        <f t="shared" si="0"/>
        <v>7</v>
      </c>
      <c r="H7" s="76">
        <f>G7+1</f>
        <v>8</v>
      </c>
      <c r="I7" s="76">
        <f t="shared" si="0"/>
        <v>9</v>
      </c>
      <c r="J7" s="76">
        <f t="shared" si="0"/>
        <v>10</v>
      </c>
      <c r="K7" s="76">
        <f t="shared" si="0"/>
        <v>11</v>
      </c>
      <c r="L7" s="76">
        <f t="shared" si="0"/>
        <v>12</v>
      </c>
      <c r="M7" s="76">
        <f t="shared" si="0"/>
        <v>13</v>
      </c>
      <c r="N7" s="76">
        <f t="shared" si="0"/>
        <v>14</v>
      </c>
      <c r="O7" s="76">
        <f t="shared" si="0"/>
        <v>15</v>
      </c>
      <c r="P7" s="76">
        <f t="shared" si="0"/>
        <v>16</v>
      </c>
      <c r="Q7" s="76">
        <f t="shared" si="0"/>
        <v>17</v>
      </c>
      <c r="R7" s="76">
        <f t="shared" si="0"/>
        <v>18</v>
      </c>
      <c r="S7" s="76">
        <f t="shared" si="0"/>
        <v>19</v>
      </c>
      <c r="T7" s="77">
        <f t="shared" si="0"/>
        <v>20</v>
      </c>
      <c r="U7" s="76">
        <f t="shared" si="0"/>
        <v>21</v>
      </c>
      <c r="V7" s="76">
        <f t="shared" si="0"/>
        <v>22</v>
      </c>
      <c r="W7" s="76">
        <f t="shared" si="0"/>
        <v>23</v>
      </c>
      <c r="X7" s="76">
        <f t="shared" si="0"/>
        <v>24</v>
      </c>
      <c r="Y7" s="76">
        <f t="shared" si="0"/>
        <v>25</v>
      </c>
      <c r="Z7" s="76">
        <f t="shared" si="0"/>
        <v>26</v>
      </c>
      <c r="AA7" s="76">
        <f t="shared" si="0"/>
        <v>27</v>
      </c>
      <c r="AB7" s="76">
        <f t="shared" si="0"/>
        <v>28</v>
      </c>
      <c r="AC7" s="76">
        <f t="shared" si="0"/>
        <v>29</v>
      </c>
      <c r="AD7" s="76">
        <f t="shared" si="0"/>
        <v>30</v>
      </c>
      <c r="AE7" s="76">
        <f t="shared" si="0"/>
        <v>31</v>
      </c>
      <c r="AF7" s="76">
        <f t="shared" si="0"/>
        <v>32</v>
      </c>
      <c r="AG7" s="76">
        <f t="shared" si="0"/>
        <v>33</v>
      </c>
      <c r="AH7" s="76">
        <f t="shared" si="0"/>
        <v>34</v>
      </c>
      <c r="AI7" s="77">
        <f t="shared" si="0"/>
        <v>35</v>
      </c>
      <c r="AJ7" s="76">
        <f t="shared" si="0"/>
        <v>36</v>
      </c>
      <c r="AK7" s="76">
        <f t="shared" si="0"/>
        <v>37</v>
      </c>
      <c r="AL7" s="77">
        <f t="shared" si="0"/>
        <v>38</v>
      </c>
      <c r="AM7" s="76">
        <f t="shared" si="0"/>
        <v>39</v>
      </c>
      <c r="AN7" s="76">
        <f t="shared" si="0"/>
        <v>40</v>
      </c>
      <c r="AO7" s="77">
        <f t="shared" si="0"/>
        <v>41</v>
      </c>
      <c r="AP7" s="76">
        <f t="shared" si="0"/>
        <v>42</v>
      </c>
      <c r="AQ7" s="76">
        <f t="shared" si="0"/>
        <v>43</v>
      </c>
      <c r="AR7" s="77">
        <f t="shared" si="0"/>
        <v>44</v>
      </c>
    </row>
    <row r="8" spans="1:44" ht="18.75" customHeight="1">
      <c r="A8" s="78" t="s">
        <v>3</v>
      </c>
      <c r="B8" s="79" t="s">
        <v>87</v>
      </c>
      <c r="C8" s="80"/>
      <c r="D8" s="81"/>
      <c r="E8" s="81"/>
      <c r="F8" s="82"/>
      <c r="G8" s="83"/>
      <c r="H8" s="84"/>
      <c r="I8" s="82"/>
      <c r="J8" s="83"/>
      <c r="K8" s="84"/>
      <c r="L8" s="82"/>
      <c r="M8" s="83"/>
      <c r="N8" s="84"/>
      <c r="O8" s="82"/>
      <c r="P8" s="83"/>
      <c r="Q8" s="84"/>
      <c r="R8" s="82"/>
      <c r="S8" s="83"/>
      <c r="T8" s="84"/>
      <c r="U8" s="82"/>
      <c r="V8" s="83"/>
      <c r="W8" s="84"/>
      <c r="X8" s="82"/>
      <c r="Y8" s="83"/>
      <c r="Z8" s="84"/>
      <c r="AA8" s="82"/>
      <c r="AB8" s="83"/>
      <c r="AC8" s="84"/>
      <c r="AD8" s="82"/>
      <c r="AE8" s="83"/>
      <c r="AF8" s="84"/>
      <c r="AG8" s="82"/>
      <c r="AH8" s="83"/>
      <c r="AI8" s="84"/>
      <c r="AJ8" s="82"/>
      <c r="AK8" s="83"/>
      <c r="AL8" s="84"/>
      <c r="AM8" s="82"/>
      <c r="AN8" s="83"/>
      <c r="AO8" s="84"/>
      <c r="AP8" s="82"/>
      <c r="AQ8" s="83"/>
      <c r="AR8" s="84"/>
    </row>
    <row r="9" spans="1:44" ht="34.5" customHeight="1">
      <c r="A9" s="78" t="s">
        <v>88</v>
      </c>
      <c r="B9" s="79" t="s">
        <v>89</v>
      </c>
      <c r="C9" s="85" t="s">
        <v>29</v>
      </c>
      <c r="D9" s="86">
        <f aca="true" t="shared" si="1" ref="D9:AR9">D10+D11</f>
        <v>32265</v>
      </c>
      <c r="E9" s="86">
        <f t="shared" si="1"/>
        <v>32265</v>
      </c>
      <c r="F9" s="86">
        <f t="shared" si="1"/>
        <v>16315</v>
      </c>
      <c r="G9" s="87">
        <f t="shared" si="1"/>
        <v>16315</v>
      </c>
      <c r="H9" s="88">
        <f t="shared" si="1"/>
        <v>32630</v>
      </c>
      <c r="I9" s="86">
        <f t="shared" si="1"/>
        <v>16315</v>
      </c>
      <c r="J9" s="87">
        <f t="shared" si="1"/>
        <v>16315</v>
      </c>
      <c r="K9" s="88">
        <f t="shared" si="1"/>
        <v>32630</v>
      </c>
      <c r="L9" s="86">
        <f t="shared" si="1"/>
        <v>16315</v>
      </c>
      <c r="M9" s="87">
        <f t="shared" si="1"/>
        <v>16315</v>
      </c>
      <c r="N9" s="88">
        <f t="shared" si="1"/>
        <v>32630</v>
      </c>
      <c r="O9" s="86">
        <f t="shared" si="1"/>
        <v>16315</v>
      </c>
      <c r="P9" s="87">
        <f t="shared" si="1"/>
        <v>16315</v>
      </c>
      <c r="Q9" s="88">
        <f t="shared" si="1"/>
        <v>32630</v>
      </c>
      <c r="R9" s="86">
        <f t="shared" si="1"/>
        <v>16315</v>
      </c>
      <c r="S9" s="87">
        <f t="shared" si="1"/>
        <v>16315</v>
      </c>
      <c r="T9" s="88">
        <f t="shared" si="1"/>
        <v>32630</v>
      </c>
      <c r="U9" s="86">
        <f t="shared" si="1"/>
        <v>16315</v>
      </c>
      <c r="V9" s="87">
        <f t="shared" si="1"/>
        <v>16315</v>
      </c>
      <c r="W9" s="88">
        <f t="shared" si="1"/>
        <v>32630</v>
      </c>
      <c r="X9" s="86">
        <f t="shared" si="1"/>
        <v>16315</v>
      </c>
      <c r="Y9" s="87">
        <f t="shared" si="1"/>
        <v>16315</v>
      </c>
      <c r="Z9" s="88">
        <f t="shared" si="1"/>
        <v>32630</v>
      </c>
      <c r="AA9" s="86">
        <f t="shared" si="1"/>
        <v>16315</v>
      </c>
      <c r="AB9" s="87">
        <f t="shared" si="1"/>
        <v>16315</v>
      </c>
      <c r="AC9" s="88">
        <f t="shared" si="1"/>
        <v>32630</v>
      </c>
      <c r="AD9" s="86">
        <f t="shared" si="1"/>
        <v>16315</v>
      </c>
      <c r="AE9" s="87">
        <f t="shared" si="1"/>
        <v>16315</v>
      </c>
      <c r="AF9" s="88">
        <f t="shared" si="1"/>
        <v>32630</v>
      </c>
      <c r="AG9" s="86">
        <f t="shared" si="1"/>
        <v>16315</v>
      </c>
      <c r="AH9" s="87">
        <f t="shared" si="1"/>
        <v>16315</v>
      </c>
      <c r="AI9" s="88">
        <f t="shared" si="1"/>
        <v>32630</v>
      </c>
      <c r="AJ9" s="86">
        <f t="shared" si="1"/>
        <v>16315</v>
      </c>
      <c r="AK9" s="87">
        <f t="shared" si="1"/>
        <v>16315</v>
      </c>
      <c r="AL9" s="88">
        <f t="shared" si="1"/>
        <v>32630</v>
      </c>
      <c r="AM9" s="86">
        <f t="shared" si="1"/>
        <v>16315</v>
      </c>
      <c r="AN9" s="87">
        <f t="shared" si="1"/>
        <v>16315</v>
      </c>
      <c r="AO9" s="88">
        <f t="shared" si="1"/>
        <v>32630</v>
      </c>
      <c r="AP9" s="86">
        <f t="shared" si="1"/>
        <v>16315</v>
      </c>
      <c r="AQ9" s="87">
        <f t="shared" si="1"/>
        <v>16315</v>
      </c>
      <c r="AR9" s="88">
        <f t="shared" si="1"/>
        <v>32630</v>
      </c>
    </row>
    <row r="10" spans="1:44" ht="18.75" customHeight="1">
      <c r="A10" s="89" t="s">
        <v>90</v>
      </c>
      <c r="B10" s="90" t="s">
        <v>91</v>
      </c>
      <c r="C10" s="85" t="s">
        <v>29</v>
      </c>
      <c r="D10" s="91">
        <v>32265</v>
      </c>
      <c r="E10" s="91">
        <f>D10</f>
        <v>32265</v>
      </c>
      <c r="F10" s="92">
        <v>16315</v>
      </c>
      <c r="G10" s="93">
        <v>16315</v>
      </c>
      <c r="H10" s="94">
        <f>F10+G10</f>
        <v>32630</v>
      </c>
      <c r="I10" s="92">
        <v>16315</v>
      </c>
      <c r="J10" s="93">
        <v>16315</v>
      </c>
      <c r="K10" s="94">
        <f>I10+J10</f>
        <v>32630</v>
      </c>
      <c r="L10" s="92">
        <v>16315</v>
      </c>
      <c r="M10" s="93">
        <v>16315</v>
      </c>
      <c r="N10" s="94">
        <f>L10+M10</f>
        <v>32630</v>
      </c>
      <c r="O10" s="92">
        <v>16315</v>
      </c>
      <c r="P10" s="93">
        <v>16315</v>
      </c>
      <c r="Q10" s="94">
        <f>O10+P10</f>
        <v>32630</v>
      </c>
      <c r="R10" s="92">
        <v>16315</v>
      </c>
      <c r="S10" s="93">
        <v>16315</v>
      </c>
      <c r="T10" s="94">
        <f>R10+S10</f>
        <v>32630</v>
      </c>
      <c r="U10" s="92">
        <v>16315</v>
      </c>
      <c r="V10" s="93">
        <v>16315</v>
      </c>
      <c r="W10" s="94">
        <f>U10+V10</f>
        <v>32630</v>
      </c>
      <c r="X10" s="92">
        <v>16315</v>
      </c>
      <c r="Y10" s="93">
        <v>16315</v>
      </c>
      <c r="Z10" s="94">
        <f>X10+Y10</f>
        <v>32630</v>
      </c>
      <c r="AA10" s="92">
        <v>16315</v>
      </c>
      <c r="AB10" s="93">
        <v>16315</v>
      </c>
      <c r="AC10" s="94">
        <f>AA10+AB10</f>
        <v>32630</v>
      </c>
      <c r="AD10" s="92">
        <v>16315</v>
      </c>
      <c r="AE10" s="93">
        <v>16315</v>
      </c>
      <c r="AF10" s="94">
        <f>AD10+AE10</f>
        <v>32630</v>
      </c>
      <c r="AG10" s="92">
        <v>16315</v>
      </c>
      <c r="AH10" s="93">
        <v>16315</v>
      </c>
      <c r="AI10" s="94">
        <f>AG10+AH10</f>
        <v>32630</v>
      </c>
      <c r="AJ10" s="92">
        <v>16315</v>
      </c>
      <c r="AK10" s="93">
        <v>16315</v>
      </c>
      <c r="AL10" s="94">
        <f>AJ10+AK10</f>
        <v>32630</v>
      </c>
      <c r="AM10" s="92">
        <v>16315</v>
      </c>
      <c r="AN10" s="93">
        <v>16315</v>
      </c>
      <c r="AO10" s="94">
        <f>AM10+AN10</f>
        <v>32630</v>
      </c>
      <c r="AP10" s="92">
        <v>16315</v>
      </c>
      <c r="AQ10" s="93">
        <v>16315</v>
      </c>
      <c r="AR10" s="94">
        <f>AP10+AQ10</f>
        <v>32630</v>
      </c>
    </row>
    <row r="11" spans="1:44" ht="18.75" customHeight="1">
      <c r="A11" s="89" t="s">
        <v>92</v>
      </c>
      <c r="B11" s="90" t="s">
        <v>93</v>
      </c>
      <c r="C11" s="85" t="s">
        <v>29</v>
      </c>
      <c r="D11" s="91"/>
      <c r="E11" s="91"/>
      <c r="F11" s="95"/>
      <c r="G11" s="96"/>
      <c r="H11" s="97">
        <f>F11+G11</f>
        <v>0</v>
      </c>
      <c r="I11" s="95"/>
      <c r="J11" s="96"/>
      <c r="K11" s="97">
        <f>I11+J11</f>
        <v>0</v>
      </c>
      <c r="L11" s="95"/>
      <c r="M11" s="96"/>
      <c r="N11" s="97">
        <f>L11+M11</f>
        <v>0</v>
      </c>
      <c r="O11" s="95"/>
      <c r="P11" s="96"/>
      <c r="Q11" s="97">
        <f>O11+P11</f>
        <v>0</v>
      </c>
      <c r="R11" s="95"/>
      <c r="S11" s="96"/>
      <c r="T11" s="97">
        <f>R11+S11</f>
        <v>0</v>
      </c>
      <c r="U11" s="92"/>
      <c r="V11" s="93"/>
      <c r="W11" s="94"/>
      <c r="X11" s="92"/>
      <c r="Y11" s="93"/>
      <c r="Z11" s="94"/>
      <c r="AA11" s="92"/>
      <c r="AB11" s="93"/>
      <c r="AC11" s="94"/>
      <c r="AD11" s="92"/>
      <c r="AE11" s="93"/>
      <c r="AF11" s="94"/>
      <c r="AG11" s="92"/>
      <c r="AH11" s="93"/>
      <c r="AI11" s="94"/>
      <c r="AJ11" s="92"/>
      <c r="AK11" s="93"/>
      <c r="AL11" s="94"/>
      <c r="AM11" s="92"/>
      <c r="AN11" s="93"/>
      <c r="AO11" s="94"/>
      <c r="AP11" s="92"/>
      <c r="AQ11" s="93"/>
      <c r="AR11" s="94"/>
    </row>
    <row r="12" spans="1:44" ht="18" customHeight="1">
      <c r="A12" s="78" t="s">
        <v>94</v>
      </c>
      <c r="B12" s="79" t="s">
        <v>95</v>
      </c>
      <c r="C12" s="85" t="s">
        <v>29</v>
      </c>
      <c r="D12" s="98">
        <f aca="true" t="shared" si="2" ref="D12:AR12">D13+D14</f>
        <v>0</v>
      </c>
      <c r="E12" s="98">
        <f t="shared" si="2"/>
        <v>0</v>
      </c>
      <c r="F12" s="98">
        <f t="shared" si="2"/>
        <v>0</v>
      </c>
      <c r="G12" s="99">
        <f t="shared" si="2"/>
        <v>0</v>
      </c>
      <c r="H12" s="100">
        <f t="shared" si="2"/>
        <v>0</v>
      </c>
      <c r="I12" s="98">
        <f t="shared" si="2"/>
        <v>0</v>
      </c>
      <c r="J12" s="99">
        <f t="shared" si="2"/>
        <v>0</v>
      </c>
      <c r="K12" s="100">
        <f t="shared" si="2"/>
        <v>0</v>
      </c>
      <c r="L12" s="98">
        <f t="shared" si="2"/>
        <v>0</v>
      </c>
      <c r="M12" s="99">
        <f t="shared" si="2"/>
        <v>0</v>
      </c>
      <c r="N12" s="100">
        <f t="shared" si="2"/>
        <v>0</v>
      </c>
      <c r="O12" s="98">
        <f t="shared" si="2"/>
        <v>0</v>
      </c>
      <c r="P12" s="99">
        <f t="shared" si="2"/>
        <v>0</v>
      </c>
      <c r="Q12" s="100">
        <f t="shared" si="2"/>
        <v>0</v>
      </c>
      <c r="R12" s="98">
        <f t="shared" si="2"/>
        <v>0</v>
      </c>
      <c r="S12" s="99">
        <f t="shared" si="2"/>
        <v>0</v>
      </c>
      <c r="T12" s="100">
        <f t="shared" si="2"/>
        <v>0</v>
      </c>
      <c r="U12" s="98">
        <f t="shared" si="2"/>
        <v>0</v>
      </c>
      <c r="V12" s="99">
        <f t="shared" si="2"/>
        <v>0</v>
      </c>
      <c r="W12" s="100">
        <f t="shared" si="2"/>
        <v>32630</v>
      </c>
      <c r="X12" s="98">
        <f t="shared" si="2"/>
        <v>0</v>
      </c>
      <c r="Y12" s="99">
        <f t="shared" si="2"/>
        <v>0</v>
      </c>
      <c r="Z12" s="100">
        <f t="shared" si="2"/>
        <v>32630</v>
      </c>
      <c r="AA12" s="98">
        <f t="shared" si="2"/>
        <v>0</v>
      </c>
      <c r="AB12" s="99">
        <f t="shared" si="2"/>
        <v>0</v>
      </c>
      <c r="AC12" s="100">
        <f t="shared" si="2"/>
        <v>32630</v>
      </c>
      <c r="AD12" s="98">
        <f t="shared" si="2"/>
        <v>0</v>
      </c>
      <c r="AE12" s="99">
        <f t="shared" si="2"/>
        <v>0</v>
      </c>
      <c r="AF12" s="100">
        <f t="shared" si="2"/>
        <v>32630</v>
      </c>
      <c r="AG12" s="98">
        <f t="shared" si="2"/>
        <v>0</v>
      </c>
      <c r="AH12" s="99">
        <f t="shared" si="2"/>
        <v>0</v>
      </c>
      <c r="AI12" s="100">
        <f t="shared" si="2"/>
        <v>32630</v>
      </c>
      <c r="AJ12" s="98">
        <f t="shared" si="2"/>
        <v>0</v>
      </c>
      <c r="AK12" s="99">
        <f t="shared" si="2"/>
        <v>0</v>
      </c>
      <c r="AL12" s="100">
        <f t="shared" si="2"/>
        <v>32630</v>
      </c>
      <c r="AM12" s="98">
        <f t="shared" si="2"/>
        <v>0</v>
      </c>
      <c r="AN12" s="99">
        <f t="shared" si="2"/>
        <v>0</v>
      </c>
      <c r="AO12" s="100">
        <f t="shared" si="2"/>
        <v>32630</v>
      </c>
      <c r="AP12" s="98">
        <f t="shared" si="2"/>
        <v>0</v>
      </c>
      <c r="AQ12" s="99">
        <f t="shared" si="2"/>
        <v>0</v>
      </c>
      <c r="AR12" s="100">
        <f t="shared" si="2"/>
        <v>32630</v>
      </c>
    </row>
    <row r="13" spans="1:44" ht="18" customHeight="1">
      <c r="A13" s="89" t="s">
        <v>96</v>
      </c>
      <c r="B13" s="90" t="s">
        <v>97</v>
      </c>
      <c r="C13" s="85" t="s">
        <v>29</v>
      </c>
      <c r="D13" s="91"/>
      <c r="E13" s="91"/>
      <c r="F13" s="101"/>
      <c r="G13" s="102"/>
      <c r="H13" s="103">
        <f>F13+G13</f>
        <v>0</v>
      </c>
      <c r="I13" s="101"/>
      <c r="J13" s="102"/>
      <c r="K13" s="103">
        <f>I13+J13</f>
        <v>0</v>
      </c>
      <c r="L13" s="101"/>
      <c r="M13" s="102"/>
      <c r="N13" s="103">
        <f>L13+M13</f>
        <v>0</v>
      </c>
      <c r="O13" s="101"/>
      <c r="P13" s="102"/>
      <c r="Q13" s="103">
        <f>O13+P13</f>
        <v>0</v>
      </c>
      <c r="R13" s="101"/>
      <c r="S13" s="102"/>
      <c r="T13" s="103">
        <f>R13+S13</f>
        <v>0</v>
      </c>
      <c r="U13" s="101"/>
      <c r="V13" s="102"/>
      <c r="W13" s="103">
        <f>W10</f>
        <v>32630</v>
      </c>
      <c r="X13" s="101"/>
      <c r="Y13" s="102"/>
      <c r="Z13" s="103">
        <f>Z10</f>
        <v>32630</v>
      </c>
      <c r="AA13" s="101"/>
      <c r="AB13" s="102"/>
      <c r="AC13" s="103">
        <f>AC10</f>
        <v>32630</v>
      </c>
      <c r="AD13" s="101"/>
      <c r="AE13" s="102"/>
      <c r="AF13" s="103">
        <f>AF10</f>
        <v>32630</v>
      </c>
      <c r="AG13" s="101"/>
      <c r="AH13" s="102"/>
      <c r="AI13" s="103">
        <f>AI10</f>
        <v>32630</v>
      </c>
      <c r="AJ13" s="101"/>
      <c r="AK13" s="102"/>
      <c r="AL13" s="103">
        <f>AL10</f>
        <v>32630</v>
      </c>
      <c r="AM13" s="101"/>
      <c r="AN13" s="102"/>
      <c r="AO13" s="103">
        <f>AO10</f>
        <v>32630</v>
      </c>
      <c r="AP13" s="101"/>
      <c r="AQ13" s="102"/>
      <c r="AR13" s="103">
        <f>AR10</f>
        <v>32630</v>
      </c>
    </row>
    <row r="14" spans="1:44" ht="19.5" customHeight="1">
      <c r="A14" s="89" t="s">
        <v>98</v>
      </c>
      <c r="B14" s="90" t="s">
        <v>99</v>
      </c>
      <c r="C14" s="85" t="s">
        <v>29</v>
      </c>
      <c r="D14" s="91"/>
      <c r="E14" s="91"/>
      <c r="F14" s="101"/>
      <c r="G14" s="102"/>
      <c r="H14" s="103"/>
      <c r="I14" s="101"/>
      <c r="J14" s="102"/>
      <c r="K14" s="103"/>
      <c r="L14" s="101"/>
      <c r="M14" s="102"/>
      <c r="N14" s="103"/>
      <c r="O14" s="101"/>
      <c r="P14" s="102"/>
      <c r="Q14" s="103"/>
      <c r="R14" s="101"/>
      <c r="S14" s="102"/>
      <c r="T14" s="103"/>
      <c r="U14" s="101"/>
      <c r="V14" s="102"/>
      <c r="W14" s="103"/>
      <c r="X14" s="101"/>
      <c r="Y14" s="102"/>
      <c r="Z14" s="103"/>
      <c r="AA14" s="101"/>
      <c r="AB14" s="102"/>
      <c r="AC14" s="103"/>
      <c r="AD14" s="101"/>
      <c r="AE14" s="102"/>
      <c r="AF14" s="103"/>
      <c r="AG14" s="101"/>
      <c r="AH14" s="102"/>
      <c r="AI14" s="103"/>
      <c r="AJ14" s="101"/>
      <c r="AK14" s="102"/>
      <c r="AL14" s="103"/>
      <c r="AM14" s="101"/>
      <c r="AN14" s="102"/>
      <c r="AO14" s="103"/>
      <c r="AP14" s="101"/>
      <c r="AQ14" s="102"/>
      <c r="AR14" s="103"/>
    </row>
    <row r="15" spans="1:44" ht="28.5">
      <c r="A15" s="78" t="s">
        <v>100</v>
      </c>
      <c r="B15" s="79" t="s">
        <v>101</v>
      </c>
      <c r="C15" s="85" t="s">
        <v>29</v>
      </c>
      <c r="D15" s="98">
        <f aca="true" t="shared" si="3" ref="D15:AR15">D9</f>
        <v>32265</v>
      </c>
      <c r="E15" s="98">
        <f t="shared" si="3"/>
        <v>32265</v>
      </c>
      <c r="F15" s="98">
        <f t="shared" si="3"/>
        <v>16315</v>
      </c>
      <c r="G15" s="99">
        <f t="shared" si="3"/>
        <v>16315</v>
      </c>
      <c r="H15" s="100">
        <f t="shared" si="3"/>
        <v>32630</v>
      </c>
      <c r="I15" s="98">
        <f t="shared" si="3"/>
        <v>16315</v>
      </c>
      <c r="J15" s="99">
        <f t="shared" si="3"/>
        <v>16315</v>
      </c>
      <c r="K15" s="100">
        <f t="shared" si="3"/>
        <v>32630</v>
      </c>
      <c r="L15" s="98">
        <f t="shared" si="3"/>
        <v>16315</v>
      </c>
      <c r="M15" s="99">
        <f t="shared" si="3"/>
        <v>16315</v>
      </c>
      <c r="N15" s="100">
        <f t="shared" si="3"/>
        <v>32630</v>
      </c>
      <c r="O15" s="98">
        <f t="shared" si="3"/>
        <v>16315</v>
      </c>
      <c r="P15" s="99">
        <f t="shared" si="3"/>
        <v>16315</v>
      </c>
      <c r="Q15" s="100">
        <f t="shared" si="3"/>
        <v>32630</v>
      </c>
      <c r="R15" s="98">
        <f t="shared" si="3"/>
        <v>16315</v>
      </c>
      <c r="S15" s="99">
        <f t="shared" si="3"/>
        <v>16315</v>
      </c>
      <c r="T15" s="100">
        <f t="shared" si="3"/>
        <v>32630</v>
      </c>
      <c r="U15" s="98">
        <f t="shared" si="3"/>
        <v>16315</v>
      </c>
      <c r="V15" s="99">
        <f t="shared" si="3"/>
        <v>16315</v>
      </c>
      <c r="W15" s="100">
        <f t="shared" si="3"/>
        <v>32630</v>
      </c>
      <c r="X15" s="98">
        <f t="shared" si="3"/>
        <v>16315</v>
      </c>
      <c r="Y15" s="99">
        <f t="shared" si="3"/>
        <v>16315</v>
      </c>
      <c r="Z15" s="100">
        <f t="shared" si="3"/>
        <v>32630</v>
      </c>
      <c r="AA15" s="98">
        <f t="shared" si="3"/>
        <v>16315</v>
      </c>
      <c r="AB15" s="99">
        <f t="shared" si="3"/>
        <v>16315</v>
      </c>
      <c r="AC15" s="100">
        <f t="shared" si="3"/>
        <v>32630</v>
      </c>
      <c r="AD15" s="98">
        <f t="shared" si="3"/>
        <v>16315</v>
      </c>
      <c r="AE15" s="99">
        <f t="shared" si="3"/>
        <v>16315</v>
      </c>
      <c r="AF15" s="100">
        <f t="shared" si="3"/>
        <v>32630</v>
      </c>
      <c r="AG15" s="98">
        <f t="shared" si="3"/>
        <v>16315</v>
      </c>
      <c r="AH15" s="99">
        <f t="shared" si="3"/>
        <v>16315</v>
      </c>
      <c r="AI15" s="100">
        <f t="shared" si="3"/>
        <v>32630</v>
      </c>
      <c r="AJ15" s="98">
        <f t="shared" si="3"/>
        <v>16315</v>
      </c>
      <c r="AK15" s="99">
        <f t="shared" si="3"/>
        <v>16315</v>
      </c>
      <c r="AL15" s="100">
        <f t="shared" si="3"/>
        <v>32630</v>
      </c>
      <c r="AM15" s="98">
        <f t="shared" si="3"/>
        <v>16315</v>
      </c>
      <c r="AN15" s="99">
        <f t="shared" si="3"/>
        <v>16315</v>
      </c>
      <c r="AO15" s="100">
        <f t="shared" si="3"/>
        <v>32630</v>
      </c>
      <c r="AP15" s="98">
        <f t="shared" si="3"/>
        <v>16315</v>
      </c>
      <c r="AQ15" s="99">
        <f t="shared" si="3"/>
        <v>16315</v>
      </c>
      <c r="AR15" s="100">
        <f t="shared" si="3"/>
        <v>32630</v>
      </c>
    </row>
    <row r="16" spans="1:44" ht="18.75" customHeight="1">
      <c r="A16" s="89" t="s">
        <v>102</v>
      </c>
      <c r="B16" s="90" t="s">
        <v>103</v>
      </c>
      <c r="C16" s="85" t="s">
        <v>29</v>
      </c>
      <c r="D16" s="91"/>
      <c r="E16" s="91"/>
      <c r="F16" s="101"/>
      <c r="G16" s="102"/>
      <c r="H16" s="103">
        <f>F16+G16</f>
        <v>0</v>
      </c>
      <c r="I16" s="101"/>
      <c r="J16" s="102"/>
      <c r="K16" s="103">
        <f>I16+J16</f>
        <v>0</v>
      </c>
      <c r="L16" s="101"/>
      <c r="M16" s="102"/>
      <c r="N16" s="103">
        <f>L16+M16</f>
        <v>0</v>
      </c>
      <c r="O16" s="101"/>
      <c r="P16" s="102"/>
      <c r="Q16" s="103">
        <f>O16+P16</f>
        <v>0</v>
      </c>
      <c r="R16" s="101"/>
      <c r="S16" s="102"/>
      <c r="T16" s="103">
        <f>R16+S16</f>
        <v>0</v>
      </c>
      <c r="U16" s="101"/>
      <c r="V16" s="102"/>
      <c r="W16" s="103">
        <f>U16+V16</f>
        <v>0</v>
      </c>
      <c r="X16" s="101"/>
      <c r="Y16" s="102"/>
      <c r="Z16" s="103">
        <f>X16+Y16</f>
        <v>0</v>
      </c>
      <c r="AA16" s="101"/>
      <c r="AB16" s="102"/>
      <c r="AC16" s="103">
        <f>AA16+AB16</f>
        <v>0</v>
      </c>
      <c r="AD16" s="101"/>
      <c r="AE16" s="102"/>
      <c r="AF16" s="103">
        <f>AD16+AE16</f>
        <v>0</v>
      </c>
      <c r="AG16" s="101"/>
      <c r="AH16" s="102"/>
      <c r="AI16" s="103">
        <f>AG16+AH16</f>
        <v>0</v>
      </c>
      <c r="AJ16" s="101"/>
      <c r="AK16" s="102"/>
      <c r="AL16" s="103">
        <f>AJ16+AK16</f>
        <v>0</v>
      </c>
      <c r="AM16" s="101"/>
      <c r="AN16" s="102"/>
      <c r="AO16" s="103">
        <f>AM16+AN16</f>
        <v>0</v>
      </c>
      <c r="AP16" s="101"/>
      <c r="AQ16" s="102"/>
      <c r="AR16" s="103">
        <f>AP16+AQ16</f>
        <v>0</v>
      </c>
    </row>
    <row r="17" spans="1:44" ht="18.75" customHeight="1">
      <c r="A17" s="89" t="s">
        <v>104</v>
      </c>
      <c r="B17" s="90" t="s">
        <v>105</v>
      </c>
      <c r="C17" s="85" t="s">
        <v>29</v>
      </c>
      <c r="D17" s="91"/>
      <c r="E17" s="91"/>
      <c r="F17" s="101"/>
      <c r="G17" s="102"/>
      <c r="H17" s="103"/>
      <c r="I17" s="101"/>
      <c r="J17" s="102"/>
      <c r="K17" s="103"/>
      <c r="L17" s="101"/>
      <c r="M17" s="102"/>
      <c r="N17" s="103"/>
      <c r="O17" s="101"/>
      <c r="P17" s="102"/>
      <c r="Q17" s="103"/>
      <c r="R17" s="101"/>
      <c r="S17" s="102"/>
      <c r="T17" s="103"/>
      <c r="U17" s="101"/>
      <c r="V17" s="102"/>
      <c r="W17" s="103"/>
      <c r="X17" s="101"/>
      <c r="Y17" s="102"/>
      <c r="Z17" s="103"/>
      <c r="AA17" s="101"/>
      <c r="AB17" s="102"/>
      <c r="AC17" s="103"/>
      <c r="AD17" s="101"/>
      <c r="AE17" s="102"/>
      <c r="AF17" s="103"/>
      <c r="AG17" s="101"/>
      <c r="AH17" s="102"/>
      <c r="AI17" s="103"/>
      <c r="AJ17" s="101"/>
      <c r="AK17" s="102"/>
      <c r="AL17" s="103"/>
      <c r="AM17" s="101"/>
      <c r="AN17" s="102"/>
      <c r="AO17" s="103"/>
      <c r="AP17" s="101"/>
      <c r="AQ17" s="102"/>
      <c r="AR17" s="103"/>
    </row>
    <row r="18" spans="1:44" ht="18.75" customHeight="1">
      <c r="A18" s="89" t="s">
        <v>106</v>
      </c>
      <c r="B18" s="79" t="s">
        <v>107</v>
      </c>
      <c r="C18" s="85" t="s">
        <v>29</v>
      </c>
      <c r="D18" s="98">
        <f aca="true" t="shared" si="4" ref="D18:AR18">D15-D16-D17</f>
        <v>32265</v>
      </c>
      <c r="E18" s="98">
        <f t="shared" si="4"/>
        <v>32265</v>
      </c>
      <c r="F18" s="98">
        <f t="shared" si="4"/>
        <v>16315</v>
      </c>
      <c r="G18" s="99">
        <f t="shared" si="4"/>
        <v>16315</v>
      </c>
      <c r="H18" s="100">
        <f t="shared" si="4"/>
        <v>32630</v>
      </c>
      <c r="I18" s="98">
        <f t="shared" si="4"/>
        <v>16315</v>
      </c>
      <c r="J18" s="99">
        <f t="shared" si="4"/>
        <v>16315</v>
      </c>
      <c r="K18" s="100">
        <f t="shared" si="4"/>
        <v>32630</v>
      </c>
      <c r="L18" s="98">
        <f t="shared" si="4"/>
        <v>16315</v>
      </c>
      <c r="M18" s="99">
        <f t="shared" si="4"/>
        <v>16315</v>
      </c>
      <c r="N18" s="100">
        <f t="shared" si="4"/>
        <v>32630</v>
      </c>
      <c r="O18" s="98">
        <f t="shared" si="4"/>
        <v>16315</v>
      </c>
      <c r="P18" s="99">
        <f t="shared" si="4"/>
        <v>16315</v>
      </c>
      <c r="Q18" s="100">
        <f t="shared" si="4"/>
        <v>32630</v>
      </c>
      <c r="R18" s="98">
        <f t="shared" si="4"/>
        <v>16315</v>
      </c>
      <c r="S18" s="99">
        <f t="shared" si="4"/>
        <v>16315</v>
      </c>
      <c r="T18" s="100">
        <f t="shared" si="4"/>
        <v>32630</v>
      </c>
      <c r="U18" s="98">
        <f t="shared" si="4"/>
        <v>16315</v>
      </c>
      <c r="V18" s="99">
        <f t="shared" si="4"/>
        <v>16315</v>
      </c>
      <c r="W18" s="100">
        <f t="shared" si="4"/>
        <v>32630</v>
      </c>
      <c r="X18" s="98">
        <f t="shared" si="4"/>
        <v>16315</v>
      </c>
      <c r="Y18" s="99">
        <f t="shared" si="4"/>
        <v>16315</v>
      </c>
      <c r="Z18" s="100">
        <f t="shared" si="4"/>
        <v>32630</v>
      </c>
      <c r="AA18" s="98">
        <f t="shared" si="4"/>
        <v>16315</v>
      </c>
      <c r="AB18" s="99">
        <f t="shared" si="4"/>
        <v>16315</v>
      </c>
      <c r="AC18" s="100">
        <f t="shared" si="4"/>
        <v>32630</v>
      </c>
      <c r="AD18" s="98">
        <f t="shared" si="4"/>
        <v>16315</v>
      </c>
      <c r="AE18" s="99">
        <f t="shared" si="4"/>
        <v>16315</v>
      </c>
      <c r="AF18" s="100">
        <f t="shared" si="4"/>
        <v>32630</v>
      </c>
      <c r="AG18" s="98">
        <f t="shared" si="4"/>
        <v>16315</v>
      </c>
      <c r="AH18" s="99">
        <f t="shared" si="4"/>
        <v>16315</v>
      </c>
      <c r="AI18" s="100">
        <f t="shared" si="4"/>
        <v>32630</v>
      </c>
      <c r="AJ18" s="98">
        <f t="shared" si="4"/>
        <v>16315</v>
      </c>
      <c r="AK18" s="99">
        <f t="shared" si="4"/>
        <v>16315</v>
      </c>
      <c r="AL18" s="100">
        <f t="shared" si="4"/>
        <v>32630</v>
      </c>
      <c r="AM18" s="98">
        <f t="shared" si="4"/>
        <v>16315</v>
      </c>
      <c r="AN18" s="99">
        <f t="shared" si="4"/>
        <v>16315</v>
      </c>
      <c r="AO18" s="100">
        <f t="shared" si="4"/>
        <v>32630</v>
      </c>
      <c r="AP18" s="98">
        <f t="shared" si="4"/>
        <v>16315</v>
      </c>
      <c r="AQ18" s="99">
        <f t="shared" si="4"/>
        <v>16315</v>
      </c>
      <c r="AR18" s="100">
        <f t="shared" si="4"/>
        <v>32630</v>
      </c>
    </row>
    <row r="19" spans="1:44" ht="18.75" customHeight="1">
      <c r="A19" s="89" t="s">
        <v>108</v>
      </c>
      <c r="B19" s="90" t="s">
        <v>109</v>
      </c>
      <c r="C19" s="85" t="s">
        <v>29</v>
      </c>
      <c r="D19" s="101">
        <f aca="true" t="shared" si="5" ref="D19:T19">D20+D21</f>
        <v>30000</v>
      </c>
      <c r="E19" s="101">
        <f t="shared" si="5"/>
        <v>30000</v>
      </c>
      <c r="F19" s="101">
        <f t="shared" si="5"/>
        <v>15000</v>
      </c>
      <c r="G19" s="102">
        <f t="shared" si="5"/>
        <v>15000</v>
      </c>
      <c r="H19" s="103">
        <f t="shared" si="5"/>
        <v>30000</v>
      </c>
      <c r="I19" s="101">
        <f t="shared" si="5"/>
        <v>15000</v>
      </c>
      <c r="J19" s="102">
        <f t="shared" si="5"/>
        <v>15000</v>
      </c>
      <c r="K19" s="103">
        <f t="shared" si="5"/>
        <v>30000</v>
      </c>
      <c r="L19" s="101">
        <f t="shared" si="5"/>
        <v>15000</v>
      </c>
      <c r="M19" s="102">
        <f t="shared" si="5"/>
        <v>15000</v>
      </c>
      <c r="N19" s="103">
        <f t="shared" si="5"/>
        <v>30000</v>
      </c>
      <c r="O19" s="101">
        <f t="shared" si="5"/>
        <v>15000</v>
      </c>
      <c r="P19" s="102">
        <f t="shared" si="5"/>
        <v>15000</v>
      </c>
      <c r="Q19" s="103">
        <f t="shared" si="5"/>
        <v>30000</v>
      </c>
      <c r="R19" s="101">
        <f t="shared" si="5"/>
        <v>15000</v>
      </c>
      <c r="S19" s="102">
        <f t="shared" si="5"/>
        <v>15000</v>
      </c>
      <c r="T19" s="103">
        <f t="shared" si="5"/>
        <v>30000</v>
      </c>
      <c r="U19" s="101"/>
      <c r="V19" s="102"/>
      <c r="W19" s="103">
        <f>W20+W21</f>
        <v>7660</v>
      </c>
      <c r="X19" s="101"/>
      <c r="Y19" s="102"/>
      <c r="Z19" s="103">
        <f>Z20+Z21</f>
        <v>7660</v>
      </c>
      <c r="AA19" s="101"/>
      <c r="AB19" s="102"/>
      <c r="AC19" s="103">
        <f>AC20+AC21</f>
        <v>7660</v>
      </c>
      <c r="AD19" s="101"/>
      <c r="AE19" s="102"/>
      <c r="AF19" s="103">
        <f>AF20+AF21</f>
        <v>7660</v>
      </c>
      <c r="AG19" s="101"/>
      <c r="AH19" s="102"/>
      <c r="AI19" s="103">
        <f>AI20+AI21</f>
        <v>7660</v>
      </c>
      <c r="AJ19" s="101"/>
      <c r="AK19" s="102"/>
      <c r="AL19" s="103">
        <f>AL20+AL21</f>
        <v>7660</v>
      </c>
      <c r="AM19" s="101"/>
      <c r="AN19" s="102"/>
      <c r="AO19" s="103">
        <f>AO20+AO21</f>
        <v>7660</v>
      </c>
      <c r="AP19" s="101"/>
      <c r="AQ19" s="102"/>
      <c r="AR19" s="103">
        <f>AR20+AR21</f>
        <v>7660</v>
      </c>
    </row>
    <row r="20" spans="1:44" ht="18.75" customHeight="1">
      <c r="A20" s="89"/>
      <c r="B20" s="104" t="s">
        <v>110</v>
      </c>
      <c r="C20" s="85" t="s">
        <v>29</v>
      </c>
      <c r="D20" s="91"/>
      <c r="E20" s="91"/>
      <c r="F20" s="101"/>
      <c r="G20" s="102"/>
      <c r="H20" s="103">
        <f>F20+G20</f>
        <v>0</v>
      </c>
      <c r="I20" s="101"/>
      <c r="J20" s="102"/>
      <c r="K20" s="103">
        <f>I20+J20</f>
        <v>0</v>
      </c>
      <c r="L20" s="101"/>
      <c r="M20" s="102"/>
      <c r="N20" s="103">
        <f>L20+M20</f>
        <v>0</v>
      </c>
      <c r="O20" s="101"/>
      <c r="P20" s="102"/>
      <c r="Q20" s="103">
        <f>O20+P20</f>
        <v>0</v>
      </c>
      <c r="R20" s="101"/>
      <c r="S20" s="102"/>
      <c r="T20" s="103">
        <f>R20+S20</f>
        <v>0</v>
      </c>
      <c r="U20" s="101"/>
      <c r="V20" s="102"/>
      <c r="W20" s="103">
        <f>W21+W22</f>
        <v>5030</v>
      </c>
      <c r="X20" s="101"/>
      <c r="Y20" s="102"/>
      <c r="Z20" s="103">
        <f>Z21+Z22</f>
        <v>5030</v>
      </c>
      <c r="AA20" s="101"/>
      <c r="AB20" s="102"/>
      <c r="AC20" s="103">
        <f>AC21+AC22</f>
        <v>5030</v>
      </c>
      <c r="AD20" s="101"/>
      <c r="AE20" s="120"/>
      <c r="AF20" s="103">
        <f>AF21+AF22</f>
        <v>5030</v>
      </c>
      <c r="AG20" s="101"/>
      <c r="AH20" s="102"/>
      <c r="AI20" s="103">
        <f>AI21+AI22</f>
        <v>5030</v>
      </c>
      <c r="AJ20" s="101"/>
      <c r="AK20" s="120"/>
      <c r="AL20" s="103">
        <f>AL21+AL22</f>
        <v>5030</v>
      </c>
      <c r="AM20" s="101"/>
      <c r="AN20" s="102"/>
      <c r="AO20" s="103">
        <f>AO21+AO22</f>
        <v>5030</v>
      </c>
      <c r="AP20" s="101"/>
      <c r="AQ20" s="102"/>
      <c r="AR20" s="103">
        <f>AR21+AR22</f>
        <v>5030</v>
      </c>
    </row>
    <row r="21" spans="1:44" ht="18.75" customHeight="1">
      <c r="A21" s="89"/>
      <c r="B21" s="104" t="s">
        <v>111</v>
      </c>
      <c r="C21" s="85" t="s">
        <v>29</v>
      </c>
      <c r="D21" s="91">
        <v>30000</v>
      </c>
      <c r="E21" s="91">
        <f>D21</f>
        <v>30000</v>
      </c>
      <c r="F21" s="101">
        <v>15000</v>
      </c>
      <c r="G21" s="120">
        <v>15000</v>
      </c>
      <c r="H21" s="103">
        <f>F21+G21</f>
        <v>30000</v>
      </c>
      <c r="I21" s="101">
        <v>15000</v>
      </c>
      <c r="J21" s="120">
        <v>15000</v>
      </c>
      <c r="K21" s="103">
        <f>I21+J21</f>
        <v>30000</v>
      </c>
      <c r="L21" s="101">
        <v>15000</v>
      </c>
      <c r="M21" s="120">
        <v>15000</v>
      </c>
      <c r="N21" s="103">
        <f>L21+M21</f>
        <v>30000</v>
      </c>
      <c r="O21" s="101">
        <v>15000</v>
      </c>
      <c r="P21" s="120">
        <v>15000</v>
      </c>
      <c r="Q21" s="103">
        <f>O21+P21</f>
        <v>30000</v>
      </c>
      <c r="R21" s="101">
        <v>15000</v>
      </c>
      <c r="S21" s="120">
        <v>15000</v>
      </c>
      <c r="T21" s="103">
        <f>R21+S21</f>
        <v>30000</v>
      </c>
      <c r="U21" s="101">
        <v>15000</v>
      </c>
      <c r="V21" s="120">
        <v>15000</v>
      </c>
      <c r="W21" s="103">
        <f>W22+W23</f>
        <v>2630</v>
      </c>
      <c r="X21" s="101">
        <v>15000</v>
      </c>
      <c r="Y21" s="120">
        <v>15000</v>
      </c>
      <c r="Z21" s="103">
        <f>Z22+Z23</f>
        <v>2630</v>
      </c>
      <c r="AA21" s="101">
        <v>15000</v>
      </c>
      <c r="AB21" s="120">
        <v>15000</v>
      </c>
      <c r="AC21" s="103">
        <f>AC22+AC23</f>
        <v>2630</v>
      </c>
      <c r="AD21" s="101">
        <v>15000</v>
      </c>
      <c r="AE21" s="120">
        <v>15000</v>
      </c>
      <c r="AF21" s="103">
        <f>AF22+AF23</f>
        <v>2630</v>
      </c>
      <c r="AG21" s="101">
        <v>15000</v>
      </c>
      <c r="AH21" s="120">
        <v>15000</v>
      </c>
      <c r="AI21" s="103">
        <f>AI22+AI23</f>
        <v>2630</v>
      </c>
      <c r="AJ21" s="101">
        <v>15000</v>
      </c>
      <c r="AK21" s="120">
        <v>15000</v>
      </c>
      <c r="AL21" s="103">
        <f>AL22+AL23</f>
        <v>2630</v>
      </c>
      <c r="AM21" s="101">
        <v>15000</v>
      </c>
      <c r="AN21" s="120">
        <v>15000</v>
      </c>
      <c r="AO21" s="103">
        <f>AO22+AO23</f>
        <v>2630</v>
      </c>
      <c r="AP21" s="101">
        <v>15000</v>
      </c>
      <c r="AQ21" s="120">
        <v>15000</v>
      </c>
      <c r="AR21" s="103">
        <f>AR22+AR23</f>
        <v>2630</v>
      </c>
    </row>
    <row r="22" spans="1:44" ht="18.75" customHeight="1">
      <c r="A22" s="89" t="s">
        <v>112</v>
      </c>
      <c r="B22" s="90" t="s">
        <v>113</v>
      </c>
      <c r="C22" s="85" t="s">
        <v>29</v>
      </c>
      <c r="D22" s="91">
        <v>2400</v>
      </c>
      <c r="E22" s="91">
        <f>D22</f>
        <v>2400</v>
      </c>
      <c r="F22" s="101">
        <v>1200</v>
      </c>
      <c r="G22" s="120">
        <v>1200</v>
      </c>
      <c r="H22" s="103">
        <f>F22+G22</f>
        <v>2400</v>
      </c>
      <c r="I22" s="101">
        <v>1200</v>
      </c>
      <c r="J22" s="120">
        <v>1200</v>
      </c>
      <c r="K22" s="103">
        <f>I22+J22</f>
        <v>2400</v>
      </c>
      <c r="L22" s="101">
        <v>1200</v>
      </c>
      <c r="M22" s="120">
        <v>1200</v>
      </c>
      <c r="N22" s="103">
        <f>L22+M22</f>
        <v>2400</v>
      </c>
      <c r="O22" s="101">
        <v>1200</v>
      </c>
      <c r="P22" s="120">
        <v>1200</v>
      </c>
      <c r="Q22" s="103">
        <f>O22+P22</f>
        <v>2400</v>
      </c>
      <c r="R22" s="101">
        <v>1200</v>
      </c>
      <c r="S22" s="120">
        <v>1200</v>
      </c>
      <c r="T22" s="103">
        <f>R22+S22</f>
        <v>2400</v>
      </c>
      <c r="U22" s="101">
        <v>1200</v>
      </c>
      <c r="V22" s="120">
        <v>1200</v>
      </c>
      <c r="W22" s="103">
        <f>U22+V22</f>
        <v>2400</v>
      </c>
      <c r="X22" s="101">
        <v>1200</v>
      </c>
      <c r="Y22" s="120">
        <v>1200</v>
      </c>
      <c r="Z22" s="103">
        <f>X22+Y22</f>
        <v>2400</v>
      </c>
      <c r="AA22" s="101">
        <v>1200</v>
      </c>
      <c r="AB22" s="120">
        <v>1200</v>
      </c>
      <c r="AC22" s="103">
        <f>AA22+AB22</f>
        <v>2400</v>
      </c>
      <c r="AD22" s="101">
        <v>1200</v>
      </c>
      <c r="AE22" s="120">
        <v>1200</v>
      </c>
      <c r="AF22" s="103">
        <f>AD22+AE22</f>
        <v>2400</v>
      </c>
      <c r="AG22" s="101">
        <v>1200</v>
      </c>
      <c r="AH22" s="120">
        <v>1200</v>
      </c>
      <c r="AI22" s="103">
        <f>AG22+AH22</f>
        <v>2400</v>
      </c>
      <c r="AJ22" s="101">
        <v>1200</v>
      </c>
      <c r="AK22" s="120">
        <v>1200</v>
      </c>
      <c r="AL22" s="103">
        <f>AJ22+AK22</f>
        <v>2400</v>
      </c>
      <c r="AM22" s="101">
        <v>1200</v>
      </c>
      <c r="AN22" s="120">
        <v>1200</v>
      </c>
      <c r="AO22" s="103">
        <f>AM22+AN22</f>
        <v>2400</v>
      </c>
      <c r="AP22" s="101">
        <v>1200</v>
      </c>
      <c r="AQ22" s="120">
        <v>1200</v>
      </c>
      <c r="AR22" s="103">
        <f>AP22+AQ22</f>
        <v>2400</v>
      </c>
    </row>
    <row r="23" spans="1:44" ht="18.75" customHeight="1">
      <c r="A23" s="89" t="s">
        <v>114</v>
      </c>
      <c r="B23" s="90" t="s">
        <v>115</v>
      </c>
      <c r="C23" s="85" t="s">
        <v>29</v>
      </c>
      <c r="D23" s="91">
        <v>230</v>
      </c>
      <c r="E23" s="91">
        <f>D23</f>
        <v>230</v>
      </c>
      <c r="F23" s="101">
        <v>115</v>
      </c>
      <c r="G23" s="120">
        <v>115</v>
      </c>
      <c r="H23" s="103">
        <f>F23+G23</f>
        <v>230</v>
      </c>
      <c r="I23" s="101">
        <v>115</v>
      </c>
      <c r="J23" s="120">
        <v>115</v>
      </c>
      <c r="K23" s="103">
        <f>I23+J23</f>
        <v>230</v>
      </c>
      <c r="L23" s="101">
        <v>115</v>
      </c>
      <c r="M23" s="120">
        <v>115</v>
      </c>
      <c r="N23" s="103">
        <f>L23+M23</f>
        <v>230</v>
      </c>
      <c r="O23" s="101">
        <v>115</v>
      </c>
      <c r="P23" s="120">
        <v>115</v>
      </c>
      <c r="Q23" s="103">
        <f>O23+P23</f>
        <v>230</v>
      </c>
      <c r="R23" s="101">
        <v>115</v>
      </c>
      <c r="S23" s="120">
        <v>115</v>
      </c>
      <c r="T23" s="103">
        <f>R23+S23</f>
        <v>230</v>
      </c>
      <c r="U23" s="101">
        <v>115</v>
      </c>
      <c r="V23" s="120">
        <v>115</v>
      </c>
      <c r="W23" s="103">
        <f>U23+V23</f>
        <v>230</v>
      </c>
      <c r="X23" s="101">
        <v>115</v>
      </c>
      <c r="Y23" s="120">
        <v>115</v>
      </c>
      <c r="Z23" s="103">
        <f>X23+Y23</f>
        <v>230</v>
      </c>
      <c r="AA23" s="101">
        <v>115</v>
      </c>
      <c r="AB23" s="120">
        <v>115</v>
      </c>
      <c r="AC23" s="103">
        <f>AA23+AB23</f>
        <v>230</v>
      </c>
      <c r="AD23" s="101">
        <v>115</v>
      </c>
      <c r="AE23" s="120">
        <v>115</v>
      </c>
      <c r="AF23" s="103">
        <f>AD23+AE23</f>
        <v>230</v>
      </c>
      <c r="AG23" s="101">
        <v>115</v>
      </c>
      <c r="AH23" s="120">
        <v>115</v>
      </c>
      <c r="AI23" s="103">
        <f>AG23+AH23</f>
        <v>230</v>
      </c>
      <c r="AJ23" s="101">
        <v>115</v>
      </c>
      <c r="AK23" s="120">
        <v>115</v>
      </c>
      <c r="AL23" s="103">
        <f>AJ23+AK23</f>
        <v>230</v>
      </c>
      <c r="AM23" s="101">
        <v>115</v>
      </c>
      <c r="AN23" s="120">
        <v>115</v>
      </c>
      <c r="AO23" s="103">
        <f>AM23+AN23</f>
        <v>230</v>
      </c>
      <c r="AP23" s="101">
        <v>115</v>
      </c>
      <c r="AQ23" s="120">
        <v>115</v>
      </c>
      <c r="AR23" s="103">
        <f>AP23+AQ23</f>
        <v>230</v>
      </c>
    </row>
    <row r="24" spans="1:44" ht="28.5">
      <c r="A24" s="78" t="s">
        <v>4</v>
      </c>
      <c r="B24" s="79" t="s">
        <v>116</v>
      </c>
      <c r="C24" s="85" t="s">
        <v>29</v>
      </c>
      <c r="D24" s="101">
        <f aca="true" t="shared" si="6" ref="D24:AR24">D25+D26</f>
        <v>0</v>
      </c>
      <c r="E24" s="101">
        <f t="shared" si="6"/>
        <v>0</v>
      </c>
      <c r="F24" s="101">
        <f t="shared" si="6"/>
        <v>0</v>
      </c>
      <c r="G24" s="120">
        <f t="shared" si="6"/>
        <v>0</v>
      </c>
      <c r="H24" s="103">
        <f t="shared" si="6"/>
        <v>0</v>
      </c>
      <c r="I24" s="101">
        <f t="shared" si="6"/>
        <v>0</v>
      </c>
      <c r="J24" s="120">
        <f t="shared" si="6"/>
        <v>0</v>
      </c>
      <c r="K24" s="103">
        <f t="shared" si="6"/>
        <v>0</v>
      </c>
      <c r="L24" s="101">
        <f t="shared" si="6"/>
        <v>0</v>
      </c>
      <c r="M24" s="120">
        <f t="shared" si="6"/>
        <v>0</v>
      </c>
      <c r="N24" s="103">
        <f t="shared" si="6"/>
        <v>0</v>
      </c>
      <c r="O24" s="101">
        <f t="shared" si="6"/>
        <v>0</v>
      </c>
      <c r="P24" s="102">
        <f t="shared" si="6"/>
        <v>0</v>
      </c>
      <c r="Q24" s="103">
        <f t="shared" si="6"/>
        <v>0</v>
      </c>
      <c r="R24" s="101">
        <f t="shared" si="6"/>
        <v>0</v>
      </c>
      <c r="S24" s="102">
        <f t="shared" si="6"/>
        <v>0</v>
      </c>
      <c r="T24" s="103">
        <f t="shared" si="6"/>
        <v>0</v>
      </c>
      <c r="U24" s="101">
        <f t="shared" si="6"/>
        <v>0</v>
      </c>
      <c r="V24" s="102">
        <f t="shared" si="6"/>
        <v>0</v>
      </c>
      <c r="W24" s="103">
        <f t="shared" si="6"/>
        <v>0</v>
      </c>
      <c r="X24" s="101">
        <f t="shared" si="6"/>
        <v>0</v>
      </c>
      <c r="Y24" s="120">
        <f t="shared" si="6"/>
        <v>0</v>
      </c>
      <c r="Z24" s="103">
        <f t="shared" si="6"/>
        <v>0</v>
      </c>
      <c r="AA24" s="101">
        <f t="shared" si="6"/>
        <v>0</v>
      </c>
      <c r="AB24" s="120">
        <f t="shared" si="6"/>
        <v>0</v>
      </c>
      <c r="AC24" s="103">
        <f t="shared" si="6"/>
        <v>0</v>
      </c>
      <c r="AD24" s="101">
        <f t="shared" si="6"/>
        <v>0</v>
      </c>
      <c r="AE24" s="102">
        <f t="shared" si="6"/>
        <v>0</v>
      </c>
      <c r="AF24" s="103">
        <f t="shared" si="6"/>
        <v>0</v>
      </c>
      <c r="AG24" s="101">
        <f t="shared" si="6"/>
        <v>0</v>
      </c>
      <c r="AH24" s="120">
        <f t="shared" si="6"/>
        <v>0</v>
      </c>
      <c r="AI24" s="103">
        <f t="shared" si="6"/>
        <v>0</v>
      </c>
      <c r="AJ24" s="101">
        <f t="shared" si="6"/>
        <v>0</v>
      </c>
      <c r="AK24" s="120">
        <f t="shared" si="6"/>
        <v>0</v>
      </c>
      <c r="AL24" s="103">
        <f t="shared" si="6"/>
        <v>0</v>
      </c>
      <c r="AM24" s="101">
        <f t="shared" si="6"/>
        <v>0</v>
      </c>
      <c r="AN24" s="120">
        <f t="shared" si="6"/>
        <v>0</v>
      </c>
      <c r="AO24" s="103">
        <f t="shared" si="6"/>
        <v>0</v>
      </c>
      <c r="AP24" s="101">
        <f t="shared" si="6"/>
        <v>0</v>
      </c>
      <c r="AQ24" s="102">
        <f t="shared" si="6"/>
        <v>0</v>
      </c>
      <c r="AR24" s="103">
        <f t="shared" si="6"/>
        <v>0</v>
      </c>
    </row>
    <row r="25" spans="1:44" ht="21" customHeight="1">
      <c r="A25" s="85" t="s">
        <v>13</v>
      </c>
      <c r="B25" s="105" t="s">
        <v>117</v>
      </c>
      <c r="C25" s="85" t="s">
        <v>29</v>
      </c>
      <c r="D25" s="91"/>
      <c r="E25" s="91"/>
      <c r="F25" s="101"/>
      <c r="G25" s="102"/>
      <c r="H25" s="103"/>
      <c r="I25" s="101"/>
      <c r="J25" s="102"/>
      <c r="K25" s="103"/>
      <c r="L25" s="101"/>
      <c r="M25" s="102"/>
      <c r="N25" s="103"/>
      <c r="O25" s="101"/>
      <c r="P25" s="102"/>
      <c r="Q25" s="103"/>
      <c r="R25" s="101"/>
      <c r="S25" s="102"/>
      <c r="T25" s="103"/>
      <c r="U25" s="101"/>
      <c r="V25" s="102"/>
      <c r="W25" s="103"/>
      <c r="X25" s="101"/>
      <c r="Y25" s="102"/>
      <c r="Z25" s="103"/>
      <c r="AA25" s="101"/>
      <c r="AB25" s="102"/>
      <c r="AC25" s="103"/>
      <c r="AD25" s="101"/>
      <c r="AE25" s="102"/>
      <c r="AF25" s="103"/>
      <c r="AG25" s="101"/>
      <c r="AH25" s="102"/>
      <c r="AI25" s="103"/>
      <c r="AJ25" s="101"/>
      <c r="AK25" s="102"/>
      <c r="AL25" s="103"/>
      <c r="AM25" s="101"/>
      <c r="AN25" s="102"/>
      <c r="AO25" s="103"/>
      <c r="AP25" s="101"/>
      <c r="AQ25" s="102"/>
      <c r="AR25" s="103"/>
    </row>
    <row r="26" spans="1:44" ht="18.75" customHeight="1">
      <c r="A26" s="85" t="s">
        <v>17</v>
      </c>
      <c r="B26" s="90" t="s">
        <v>118</v>
      </c>
      <c r="C26" s="85" t="s">
        <v>29</v>
      </c>
      <c r="D26" s="91"/>
      <c r="E26" s="91"/>
      <c r="F26" s="101"/>
      <c r="G26" s="102"/>
      <c r="H26" s="103"/>
      <c r="I26" s="101"/>
      <c r="J26" s="102"/>
      <c r="K26" s="103"/>
      <c r="L26" s="101"/>
      <c r="M26" s="102"/>
      <c r="N26" s="103"/>
      <c r="O26" s="101"/>
      <c r="P26" s="102"/>
      <c r="Q26" s="103"/>
      <c r="R26" s="101"/>
      <c r="S26" s="102"/>
      <c r="T26" s="103"/>
      <c r="U26" s="101"/>
      <c r="V26" s="102"/>
      <c r="W26" s="103"/>
      <c r="X26" s="101"/>
      <c r="Y26" s="102"/>
      <c r="Z26" s="103"/>
      <c r="AA26" s="101"/>
      <c r="AB26" s="102"/>
      <c r="AC26" s="103"/>
      <c r="AD26" s="101"/>
      <c r="AE26" s="102"/>
      <c r="AF26" s="103"/>
      <c r="AG26" s="101"/>
      <c r="AH26" s="102"/>
      <c r="AI26" s="103"/>
      <c r="AJ26" s="101"/>
      <c r="AK26" s="102"/>
      <c r="AL26" s="103"/>
      <c r="AM26" s="101"/>
      <c r="AN26" s="102"/>
      <c r="AO26" s="103"/>
      <c r="AP26" s="101"/>
      <c r="AQ26" s="102"/>
      <c r="AR26" s="103"/>
    </row>
    <row r="27" spans="1:44" ht="28.5">
      <c r="A27" s="106" t="s">
        <v>5</v>
      </c>
      <c r="B27" s="79" t="s">
        <v>119</v>
      </c>
      <c r="C27" s="85" t="s">
        <v>29</v>
      </c>
      <c r="D27" s="101">
        <f aca="true" t="shared" si="7" ref="D27:AR27">D28+D29</f>
        <v>0</v>
      </c>
      <c r="E27" s="101">
        <f t="shared" si="7"/>
        <v>32265</v>
      </c>
      <c r="F27" s="101">
        <f t="shared" si="7"/>
        <v>32630</v>
      </c>
      <c r="G27" s="102">
        <f t="shared" si="7"/>
        <v>32630</v>
      </c>
      <c r="H27" s="103">
        <f t="shared" si="7"/>
        <v>65260</v>
      </c>
      <c r="I27" s="101">
        <f t="shared" si="7"/>
        <v>32630</v>
      </c>
      <c r="J27" s="102">
        <f t="shared" si="7"/>
        <v>32630</v>
      </c>
      <c r="K27" s="103">
        <f t="shared" si="7"/>
        <v>65260</v>
      </c>
      <c r="L27" s="101">
        <f t="shared" si="7"/>
        <v>32630</v>
      </c>
      <c r="M27" s="102">
        <f t="shared" si="7"/>
        <v>32630</v>
      </c>
      <c r="N27" s="103">
        <f t="shared" si="7"/>
        <v>65260</v>
      </c>
      <c r="O27" s="101">
        <f t="shared" si="7"/>
        <v>32630</v>
      </c>
      <c r="P27" s="102">
        <f t="shared" si="7"/>
        <v>32630</v>
      </c>
      <c r="Q27" s="103">
        <f t="shared" si="7"/>
        <v>65260</v>
      </c>
      <c r="R27" s="101">
        <f t="shared" si="7"/>
        <v>32630</v>
      </c>
      <c r="S27" s="102">
        <f t="shared" si="7"/>
        <v>32630</v>
      </c>
      <c r="T27" s="103">
        <f t="shared" si="7"/>
        <v>65260</v>
      </c>
      <c r="U27" s="101">
        <f t="shared" si="7"/>
        <v>32630</v>
      </c>
      <c r="V27" s="102">
        <f t="shared" si="7"/>
        <v>32630</v>
      </c>
      <c r="W27" s="103">
        <f t="shared" si="7"/>
        <v>65260</v>
      </c>
      <c r="X27" s="101">
        <f t="shared" si="7"/>
        <v>32630</v>
      </c>
      <c r="Y27" s="102">
        <f t="shared" si="7"/>
        <v>32630</v>
      </c>
      <c r="Z27" s="103">
        <f t="shared" si="7"/>
        <v>65260</v>
      </c>
      <c r="AA27" s="101">
        <f t="shared" si="7"/>
        <v>32630</v>
      </c>
      <c r="AB27" s="102">
        <f t="shared" si="7"/>
        <v>32630</v>
      </c>
      <c r="AC27" s="103">
        <f t="shared" si="7"/>
        <v>65260</v>
      </c>
      <c r="AD27" s="101">
        <f t="shared" si="7"/>
        <v>32630</v>
      </c>
      <c r="AE27" s="102">
        <f t="shared" si="7"/>
        <v>32630</v>
      </c>
      <c r="AF27" s="103">
        <f t="shared" si="7"/>
        <v>65260</v>
      </c>
      <c r="AG27" s="101">
        <f t="shared" si="7"/>
        <v>32630</v>
      </c>
      <c r="AH27" s="102">
        <f t="shared" si="7"/>
        <v>32630</v>
      </c>
      <c r="AI27" s="103">
        <f t="shared" si="7"/>
        <v>65260</v>
      </c>
      <c r="AJ27" s="101">
        <f t="shared" si="7"/>
        <v>32630</v>
      </c>
      <c r="AK27" s="102">
        <f t="shared" si="7"/>
        <v>32630</v>
      </c>
      <c r="AL27" s="103">
        <f t="shared" si="7"/>
        <v>65260</v>
      </c>
      <c r="AM27" s="101">
        <f t="shared" si="7"/>
        <v>32630</v>
      </c>
      <c r="AN27" s="102">
        <f t="shared" si="7"/>
        <v>32630</v>
      </c>
      <c r="AO27" s="103">
        <f t="shared" si="7"/>
        <v>65260</v>
      </c>
      <c r="AP27" s="101">
        <f t="shared" si="7"/>
        <v>32630</v>
      </c>
      <c r="AQ27" s="102">
        <f t="shared" si="7"/>
        <v>32630</v>
      </c>
      <c r="AR27" s="103">
        <f t="shared" si="7"/>
        <v>65260</v>
      </c>
    </row>
    <row r="28" spans="1:44" ht="18.75" customHeight="1">
      <c r="A28" s="85" t="s">
        <v>120</v>
      </c>
      <c r="B28" s="90" t="s">
        <v>121</v>
      </c>
      <c r="C28" s="85" t="s">
        <v>29</v>
      </c>
      <c r="D28" s="91"/>
      <c r="E28" s="91">
        <v>32265</v>
      </c>
      <c r="F28" s="107">
        <v>32630</v>
      </c>
      <c r="G28" s="122">
        <v>32630</v>
      </c>
      <c r="H28" s="103">
        <f>F28+G28</f>
        <v>65260</v>
      </c>
      <c r="I28" s="123">
        <v>32630</v>
      </c>
      <c r="J28" s="108">
        <v>32630</v>
      </c>
      <c r="K28" s="103">
        <f>I28+J28</f>
        <v>65260</v>
      </c>
      <c r="L28" s="107">
        <v>32630</v>
      </c>
      <c r="M28" s="122">
        <v>32630</v>
      </c>
      <c r="N28" s="103">
        <f>L28+M28</f>
        <v>65260</v>
      </c>
      <c r="O28" s="123">
        <v>32630</v>
      </c>
      <c r="P28" s="108">
        <v>32630</v>
      </c>
      <c r="Q28" s="103">
        <f>O28+P28</f>
        <v>65260</v>
      </c>
      <c r="R28" s="107">
        <v>32630</v>
      </c>
      <c r="S28" s="122">
        <v>32630</v>
      </c>
      <c r="T28" s="103">
        <f>R28+S28</f>
        <v>65260</v>
      </c>
      <c r="U28" s="107">
        <v>32630</v>
      </c>
      <c r="V28" s="122">
        <v>32630</v>
      </c>
      <c r="W28" s="103">
        <f>U28+V28</f>
        <v>65260</v>
      </c>
      <c r="X28" s="107">
        <v>32630</v>
      </c>
      <c r="Y28" s="122">
        <v>32630</v>
      </c>
      <c r="Z28" s="103">
        <f>X28+Y28</f>
        <v>65260</v>
      </c>
      <c r="AA28" s="107">
        <v>32630</v>
      </c>
      <c r="AB28" s="122">
        <v>32630</v>
      </c>
      <c r="AC28" s="103">
        <f>AA28+AB28</f>
        <v>65260</v>
      </c>
      <c r="AD28" s="123">
        <v>32630</v>
      </c>
      <c r="AE28" s="108">
        <v>32630</v>
      </c>
      <c r="AF28" s="103">
        <f>AD28+AE28</f>
        <v>65260</v>
      </c>
      <c r="AG28" s="123">
        <v>32630</v>
      </c>
      <c r="AH28" s="108">
        <v>32630</v>
      </c>
      <c r="AI28" s="103">
        <f>AG28+AH28</f>
        <v>65260</v>
      </c>
      <c r="AJ28" s="123">
        <v>32630</v>
      </c>
      <c r="AK28" s="108">
        <v>32630</v>
      </c>
      <c r="AL28" s="103">
        <f>AJ28+AK28</f>
        <v>65260</v>
      </c>
      <c r="AM28" s="123">
        <v>32630</v>
      </c>
      <c r="AN28" s="108">
        <v>32630</v>
      </c>
      <c r="AO28" s="103">
        <f>AM28+AN28</f>
        <v>65260</v>
      </c>
      <c r="AP28" s="107">
        <v>32630</v>
      </c>
      <c r="AQ28" s="122">
        <v>32630</v>
      </c>
      <c r="AR28" s="103">
        <f>AP28+AQ28</f>
        <v>65260</v>
      </c>
    </row>
    <row r="29" spans="1:44" ht="30">
      <c r="A29" s="85" t="s">
        <v>122</v>
      </c>
      <c r="B29" s="90" t="s">
        <v>123</v>
      </c>
      <c r="C29" s="85" t="s">
        <v>29</v>
      </c>
      <c r="D29" s="91"/>
      <c r="E29" s="91"/>
      <c r="F29" s="107"/>
      <c r="G29" s="108"/>
      <c r="H29" s="109"/>
      <c r="I29" s="107"/>
      <c r="J29" s="108"/>
      <c r="K29" s="109"/>
      <c r="L29" s="107"/>
      <c r="M29" s="108"/>
      <c r="N29" s="109"/>
      <c r="O29" s="107"/>
      <c r="P29" s="108"/>
      <c r="Q29" s="109"/>
      <c r="R29" s="107"/>
      <c r="S29" s="108"/>
      <c r="T29" s="109"/>
      <c r="U29" s="101"/>
      <c r="V29" s="102"/>
      <c r="W29" s="103"/>
      <c r="X29" s="101"/>
      <c r="Y29" s="102"/>
      <c r="Z29" s="103"/>
      <c r="AA29" s="101"/>
      <c r="AB29" s="102"/>
      <c r="AC29" s="103"/>
      <c r="AD29" s="101"/>
      <c r="AE29" s="102"/>
      <c r="AF29" s="103"/>
      <c r="AG29" s="101"/>
      <c r="AH29" s="102"/>
      <c r="AI29" s="103"/>
      <c r="AJ29" s="101"/>
      <c r="AK29" s="102"/>
      <c r="AL29" s="103"/>
      <c r="AM29" s="101"/>
      <c r="AN29" s="102"/>
      <c r="AO29" s="103"/>
      <c r="AP29" s="101"/>
      <c r="AQ29" s="102"/>
      <c r="AR29" s="103"/>
    </row>
    <row r="30" spans="1:44" ht="31.5" customHeight="1">
      <c r="A30" s="106" t="s">
        <v>6</v>
      </c>
      <c r="B30" s="79" t="s">
        <v>124</v>
      </c>
      <c r="C30" s="85" t="s">
        <v>29</v>
      </c>
      <c r="D30" s="91"/>
      <c r="E30" s="91"/>
      <c r="F30" s="101"/>
      <c r="G30" s="102"/>
      <c r="H30" s="103"/>
      <c r="I30" s="101"/>
      <c r="J30" s="102"/>
      <c r="K30" s="103"/>
      <c r="L30" s="101"/>
      <c r="M30" s="102"/>
      <c r="N30" s="103"/>
      <c r="O30" s="101"/>
      <c r="P30" s="102"/>
      <c r="Q30" s="103"/>
      <c r="R30" s="101"/>
      <c r="S30" s="102"/>
      <c r="T30" s="103"/>
      <c r="U30" s="101"/>
      <c r="V30" s="102"/>
      <c r="W30" s="103"/>
      <c r="X30" s="101"/>
      <c r="Y30" s="102"/>
      <c r="Z30" s="103"/>
      <c r="AA30" s="101"/>
      <c r="AB30" s="102"/>
      <c r="AC30" s="103"/>
      <c r="AD30" s="101"/>
      <c r="AE30" s="102"/>
      <c r="AF30" s="103"/>
      <c r="AG30" s="101"/>
      <c r="AH30" s="102"/>
      <c r="AI30" s="103"/>
      <c r="AJ30" s="101"/>
      <c r="AK30" s="102"/>
      <c r="AL30" s="103"/>
      <c r="AM30" s="101"/>
      <c r="AN30" s="102"/>
      <c r="AO30" s="103"/>
      <c r="AP30" s="101"/>
      <c r="AQ30" s="102"/>
      <c r="AR30" s="103"/>
    </row>
    <row r="31" spans="1:44" ht="20.25" customHeight="1">
      <c r="A31" s="110" t="s">
        <v>125</v>
      </c>
      <c r="B31" s="111" t="s">
        <v>126</v>
      </c>
      <c r="C31" s="112" t="s">
        <v>29</v>
      </c>
      <c r="D31" s="113">
        <f>D9</f>
        <v>32265</v>
      </c>
      <c r="E31" s="113">
        <f>E9-E27</f>
        <v>0</v>
      </c>
      <c r="F31" s="114">
        <f aca="true" t="shared" si="8" ref="F31:AR31">F9-F27</f>
        <v>-16315</v>
      </c>
      <c r="G31" s="115">
        <f t="shared" si="8"/>
        <v>-16315</v>
      </c>
      <c r="H31" s="116">
        <f t="shared" si="8"/>
        <v>-32630</v>
      </c>
      <c r="I31" s="114">
        <f t="shared" si="8"/>
        <v>-16315</v>
      </c>
      <c r="J31" s="115">
        <f t="shared" si="8"/>
        <v>-16315</v>
      </c>
      <c r="K31" s="116">
        <f t="shared" si="8"/>
        <v>-32630</v>
      </c>
      <c r="L31" s="114">
        <f t="shared" si="8"/>
        <v>-16315</v>
      </c>
      <c r="M31" s="115">
        <f t="shared" si="8"/>
        <v>-16315</v>
      </c>
      <c r="N31" s="116">
        <f t="shared" si="8"/>
        <v>-32630</v>
      </c>
      <c r="O31" s="114">
        <f t="shared" si="8"/>
        <v>-16315</v>
      </c>
      <c r="P31" s="115">
        <f t="shared" si="8"/>
        <v>-16315</v>
      </c>
      <c r="Q31" s="116">
        <f t="shared" si="8"/>
        <v>-32630</v>
      </c>
      <c r="R31" s="114">
        <f t="shared" si="8"/>
        <v>-16315</v>
      </c>
      <c r="S31" s="115">
        <f t="shared" si="8"/>
        <v>-16315</v>
      </c>
      <c r="T31" s="116">
        <f t="shared" si="8"/>
        <v>-32630</v>
      </c>
      <c r="U31" s="114">
        <f t="shared" si="8"/>
        <v>-16315</v>
      </c>
      <c r="V31" s="115">
        <f t="shared" si="8"/>
        <v>-16315</v>
      </c>
      <c r="W31" s="116">
        <f t="shared" si="8"/>
        <v>-32630</v>
      </c>
      <c r="X31" s="114">
        <f t="shared" si="8"/>
        <v>-16315</v>
      </c>
      <c r="Y31" s="115">
        <f t="shared" si="8"/>
        <v>-16315</v>
      </c>
      <c r="Z31" s="116">
        <f t="shared" si="8"/>
        <v>-32630</v>
      </c>
      <c r="AA31" s="114">
        <f t="shared" si="8"/>
        <v>-16315</v>
      </c>
      <c r="AB31" s="115">
        <f t="shared" si="8"/>
        <v>-16315</v>
      </c>
      <c r="AC31" s="116">
        <f t="shared" si="8"/>
        <v>-32630</v>
      </c>
      <c r="AD31" s="114">
        <f t="shared" si="8"/>
        <v>-16315</v>
      </c>
      <c r="AE31" s="115">
        <f t="shared" si="8"/>
        <v>-16315</v>
      </c>
      <c r="AF31" s="116">
        <f t="shared" si="8"/>
        <v>-32630</v>
      </c>
      <c r="AG31" s="114">
        <f t="shared" si="8"/>
        <v>-16315</v>
      </c>
      <c r="AH31" s="115">
        <f t="shared" si="8"/>
        <v>-16315</v>
      </c>
      <c r="AI31" s="116">
        <f t="shared" si="8"/>
        <v>-32630</v>
      </c>
      <c r="AJ31" s="114">
        <f t="shared" si="8"/>
        <v>-16315</v>
      </c>
      <c r="AK31" s="115">
        <f t="shared" si="8"/>
        <v>-16315</v>
      </c>
      <c r="AL31" s="116">
        <f t="shared" si="8"/>
        <v>-32630</v>
      </c>
      <c r="AM31" s="114">
        <f t="shared" si="8"/>
        <v>-16315</v>
      </c>
      <c r="AN31" s="115">
        <f t="shared" si="8"/>
        <v>-16315</v>
      </c>
      <c r="AO31" s="116">
        <f t="shared" si="8"/>
        <v>-32630</v>
      </c>
      <c r="AP31" s="114">
        <f t="shared" si="8"/>
        <v>-16315</v>
      </c>
      <c r="AQ31" s="115">
        <f t="shared" si="8"/>
        <v>-16315</v>
      </c>
      <c r="AR31" s="117">
        <f t="shared" si="8"/>
        <v>-32630</v>
      </c>
    </row>
    <row r="34" ht="15">
      <c r="W34" s="118"/>
    </row>
  </sheetData>
  <sheetProtection/>
  <mergeCells count="22">
    <mergeCell ref="AA5:AC5"/>
    <mergeCell ref="AD5:AF5"/>
    <mergeCell ref="AG5:AI5"/>
    <mergeCell ref="AJ5:AL5"/>
    <mergeCell ref="AM5:AO5"/>
    <mergeCell ref="AP5:AR5"/>
    <mergeCell ref="I5:K5"/>
    <mergeCell ref="L5:N5"/>
    <mergeCell ref="O5:Q5"/>
    <mergeCell ref="R5:T5"/>
    <mergeCell ref="U5:W5"/>
    <mergeCell ref="X5:Z5"/>
    <mergeCell ref="A1:AI1"/>
    <mergeCell ref="A2:A6"/>
    <mergeCell ref="B2:B6"/>
    <mergeCell ref="C2:C6"/>
    <mergeCell ref="D2:AR2"/>
    <mergeCell ref="D3:AR3"/>
    <mergeCell ref="D4:AR4"/>
    <mergeCell ref="D5:D6"/>
    <mergeCell ref="E5:E6"/>
    <mergeCell ref="F5:H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8"/>
  <sheetViews>
    <sheetView tabSelected="1" zoomScale="85" zoomScaleNormal="85" zoomScaleSheetLayoutView="85" zoomScalePageLayoutView="0" workbookViewId="0" topLeftCell="C1">
      <selection activeCell="M3" sqref="M3"/>
    </sheetView>
  </sheetViews>
  <sheetFormatPr defaultColWidth="9.140625" defaultRowHeight="12.75"/>
  <cols>
    <col min="1" max="1" width="6.28125" style="1" customWidth="1"/>
    <col min="2" max="2" width="28.421875" style="1" customWidth="1"/>
    <col min="3" max="3" width="14.28125" style="1" customWidth="1"/>
    <col min="4" max="18" width="10.57421875" style="1" customWidth="1"/>
    <col min="19" max="16384" width="9.140625" style="1" customWidth="1"/>
  </cols>
  <sheetData>
    <row r="2" spans="1:18" s="30" customFormat="1" ht="34.5" customHeight="1">
      <c r="A2" s="140" t="s">
        <v>67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</row>
    <row r="4" spans="1:6" s="28" customFormat="1" ht="15" customHeight="1">
      <c r="A4" s="29" t="s">
        <v>45</v>
      </c>
      <c r="B4" s="31"/>
      <c r="C4" s="31"/>
      <c r="D4" s="31"/>
      <c r="E4" s="31"/>
      <c r="F4" s="31"/>
    </row>
    <row r="5" spans="1:18" ht="15" customHeight="1">
      <c r="A5" s="141" t="s">
        <v>8</v>
      </c>
      <c r="B5" s="141" t="s">
        <v>44</v>
      </c>
      <c r="C5" s="141" t="s">
        <v>9</v>
      </c>
      <c r="D5" s="143" t="s">
        <v>10</v>
      </c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</row>
    <row r="6" spans="1:18" ht="15.75">
      <c r="A6" s="142"/>
      <c r="B6" s="142"/>
      <c r="C6" s="142"/>
      <c r="D6" s="15" t="s">
        <v>31</v>
      </c>
      <c r="E6" s="15" t="s">
        <v>32</v>
      </c>
      <c r="F6" s="15" t="s">
        <v>33</v>
      </c>
      <c r="G6" s="15" t="s">
        <v>34</v>
      </c>
      <c r="H6" s="16" t="s">
        <v>35</v>
      </c>
      <c r="I6" s="16" t="s">
        <v>36</v>
      </c>
      <c r="J6" s="16" t="s">
        <v>37</v>
      </c>
      <c r="K6" s="16" t="s">
        <v>38</v>
      </c>
      <c r="L6" s="16" t="s">
        <v>39</v>
      </c>
      <c r="M6" s="16" t="s">
        <v>40</v>
      </c>
      <c r="N6" s="16" t="s">
        <v>41</v>
      </c>
      <c r="O6" s="16" t="s">
        <v>42</v>
      </c>
      <c r="P6" s="16" t="s">
        <v>43</v>
      </c>
      <c r="Q6" s="16" t="s">
        <v>48</v>
      </c>
      <c r="R6" s="16" t="s">
        <v>69</v>
      </c>
    </row>
    <row r="7" spans="1:18" ht="15.75">
      <c r="A7" s="4">
        <v>1</v>
      </c>
      <c r="B7" s="4">
        <v>2</v>
      </c>
      <c r="C7" s="4">
        <v>3</v>
      </c>
      <c r="D7" s="4">
        <f>C7+1</f>
        <v>4</v>
      </c>
      <c r="E7" s="4">
        <f aca="true" t="shared" si="0" ref="E7:R7">D7+1</f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  <c r="O7" s="4">
        <f t="shared" si="0"/>
        <v>15</v>
      </c>
      <c r="P7" s="4">
        <f t="shared" si="0"/>
        <v>16</v>
      </c>
      <c r="Q7" s="4">
        <f t="shared" si="0"/>
        <v>17</v>
      </c>
      <c r="R7" s="4">
        <f t="shared" si="0"/>
        <v>18</v>
      </c>
    </row>
    <row r="8" spans="1:18" s="2" customFormat="1" ht="33.75" customHeight="1">
      <c r="A8" s="51" t="s">
        <v>3</v>
      </c>
      <c r="B8" s="25" t="s">
        <v>47</v>
      </c>
      <c r="C8" s="54" t="s">
        <v>1</v>
      </c>
      <c r="D8" s="26">
        <v>18238.389344587842</v>
      </c>
      <c r="E8" s="26">
        <v>22897.982035069534</v>
      </c>
      <c r="F8" s="26">
        <v>23518.778630417517</v>
      </c>
      <c r="G8" s="27">
        <f>'[2]У_Белая'!$L$110-'[2]У_Белая'!$L$100</f>
        <v>24505.51581138454</v>
      </c>
      <c r="H8" s="121">
        <f>'[3]У_Белая'!$M$110-'[3]У_Белая'!$M$100</f>
        <v>26435.223370211374</v>
      </c>
      <c r="I8" s="121">
        <f>'[1]У_Белая'!$BD$121-'[1]У_Белая'!$BD$116</f>
        <v>25493.83263975878</v>
      </c>
      <c r="J8" s="121">
        <f>'[1]У_Белая'!$BH$121-'[1]У_Белая'!$BH$116</f>
        <v>26191.613203401866</v>
      </c>
      <c r="K8" s="121">
        <f>'[1]У_Белая'!$BL$121-'[1]У_Белая'!$BL$116</f>
        <v>26910.08756231537</v>
      </c>
      <c r="L8" s="121">
        <f>'[1]У_Белая'!$BP$121-'[1]У_Белая'!$BP$116</f>
        <v>27649.86943755689</v>
      </c>
      <c r="M8" s="121">
        <f>'[1]У_Белая'!$BT$121-'[1]У_Белая'!$BT$116</f>
        <v>28411.59075186887</v>
      </c>
      <c r="N8" s="121">
        <f>'[1]У_Белая'!$BX$121-'[1]У_Белая'!$BX$116</f>
        <v>29195.902169514688</v>
      </c>
      <c r="O8" s="121">
        <f>'[1]У_Белая'!$CB$121-'[1]У_Белая'!$CB$116</f>
        <v>30003.473652125936</v>
      </c>
      <c r="P8" s="121">
        <f>'[1]У_Белая'!$CF$121-'[1]У_Белая'!$CF$116</f>
        <v>30834.995031035673</v>
      </c>
      <c r="Q8" s="121">
        <f>'[1]У_Белая'!$CJ$121-'[1]У_Белая'!$CJ$116</f>
        <v>31691.17659658673</v>
      </c>
      <c r="R8" s="121">
        <f>'[1]У_Белая'!$CN$121-'[1]У_Белая'!$CN$116</f>
        <v>32572.749704918482</v>
      </c>
    </row>
  </sheetData>
  <sheetProtection/>
  <mergeCells count="5">
    <mergeCell ref="A2:R2"/>
    <mergeCell ref="A5:A6"/>
    <mergeCell ref="B5:B6"/>
    <mergeCell ref="C5:C6"/>
    <mergeCell ref="D5:R5"/>
  </mergeCells>
  <printOptions horizontalCentered="1"/>
  <pageMargins left="0.3937007874015748" right="0.3937007874015748" top="1.1811023622047245" bottom="0.3937007874015748" header="0" footer="0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zoomScale="85" zoomScaleNormal="85" zoomScaleSheetLayoutView="70" zoomScalePageLayoutView="0" workbookViewId="0" topLeftCell="A1">
      <pane xSplit="3" ySplit="4" topLeftCell="F1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23" sqref="G23"/>
    </sheetView>
  </sheetViews>
  <sheetFormatPr defaultColWidth="9.140625" defaultRowHeight="12.75"/>
  <cols>
    <col min="1" max="1" width="6.57421875" style="5" customWidth="1"/>
    <col min="2" max="2" width="59.57421875" style="5" customWidth="1"/>
    <col min="3" max="3" width="12.421875" style="5" customWidth="1"/>
    <col min="4" max="4" width="17.8515625" style="5" customWidth="1"/>
    <col min="5" max="5" width="13.8515625" style="5" customWidth="1"/>
    <col min="6" max="18" width="10.140625" style="5" bestFit="1" customWidth="1"/>
    <col min="19" max="16384" width="9.140625" style="5" customWidth="1"/>
  </cols>
  <sheetData>
    <row r="1" spans="1:18" s="3" customFormat="1" ht="47.25" customHeight="1">
      <c r="A1" s="144" t="s">
        <v>49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</row>
    <row r="2" spans="1:18" s="19" customFormat="1" ht="15.75">
      <c r="A2" s="157" t="s">
        <v>8</v>
      </c>
      <c r="B2" s="157" t="s">
        <v>0</v>
      </c>
      <c r="C2" s="157" t="s">
        <v>9</v>
      </c>
      <c r="D2" s="145" t="s">
        <v>23</v>
      </c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7"/>
    </row>
    <row r="3" spans="1:18" s="19" customFormat="1" ht="21" customHeight="1">
      <c r="A3" s="158"/>
      <c r="B3" s="158"/>
      <c r="C3" s="158"/>
      <c r="D3" s="151" t="s">
        <v>70</v>
      </c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3"/>
    </row>
    <row r="4" spans="1:18" s="19" customFormat="1" ht="39.75" customHeight="1">
      <c r="A4" s="159"/>
      <c r="B4" s="159"/>
      <c r="C4" s="159"/>
      <c r="D4" s="63" t="s">
        <v>71</v>
      </c>
      <c r="E4" s="14" t="s">
        <v>32</v>
      </c>
      <c r="F4" s="14" t="s">
        <v>33</v>
      </c>
      <c r="G4" s="14" t="s">
        <v>34</v>
      </c>
      <c r="H4" s="14" t="s">
        <v>35</v>
      </c>
      <c r="I4" s="14" t="s">
        <v>36</v>
      </c>
      <c r="J4" s="14" t="s">
        <v>37</v>
      </c>
      <c r="K4" s="14" t="s">
        <v>38</v>
      </c>
      <c r="L4" s="14" t="s">
        <v>39</v>
      </c>
      <c r="M4" s="14" t="s">
        <v>40</v>
      </c>
      <c r="N4" s="14" t="s">
        <v>41</v>
      </c>
      <c r="O4" s="14" t="s">
        <v>42</v>
      </c>
      <c r="P4" s="14" t="s">
        <v>43</v>
      </c>
      <c r="Q4" s="14" t="s">
        <v>48</v>
      </c>
      <c r="R4" s="14" t="s">
        <v>69</v>
      </c>
    </row>
    <row r="5" spans="1:18" s="19" customFormat="1" ht="15.75">
      <c r="A5" s="18">
        <v>1</v>
      </c>
      <c r="B5" s="17">
        <v>2</v>
      </c>
      <c r="C5" s="17">
        <v>3</v>
      </c>
      <c r="D5" s="4">
        <f>C5+1</f>
        <v>4</v>
      </c>
      <c r="E5" s="4">
        <f>D5+1</f>
        <v>5</v>
      </c>
      <c r="F5" s="4">
        <f aca="true" t="shared" si="0" ref="F5:R5">E5+1</f>
        <v>6</v>
      </c>
      <c r="G5" s="4">
        <f t="shared" si="0"/>
        <v>7</v>
      </c>
      <c r="H5" s="4">
        <f t="shared" si="0"/>
        <v>8</v>
      </c>
      <c r="I5" s="4">
        <f t="shared" si="0"/>
        <v>9</v>
      </c>
      <c r="J5" s="4">
        <f t="shared" si="0"/>
        <v>10</v>
      </c>
      <c r="K5" s="4">
        <f t="shared" si="0"/>
        <v>11</v>
      </c>
      <c r="L5" s="4">
        <f t="shared" si="0"/>
        <v>12</v>
      </c>
      <c r="M5" s="4">
        <f t="shared" si="0"/>
        <v>13</v>
      </c>
      <c r="N5" s="4">
        <f t="shared" si="0"/>
        <v>14</v>
      </c>
      <c r="O5" s="4">
        <f t="shared" si="0"/>
        <v>15</v>
      </c>
      <c r="P5" s="4">
        <f t="shared" si="0"/>
        <v>16</v>
      </c>
      <c r="Q5" s="4">
        <f t="shared" si="0"/>
        <v>17</v>
      </c>
      <c r="R5" s="4">
        <f t="shared" si="0"/>
        <v>18</v>
      </c>
    </row>
    <row r="6" spans="1:18" s="19" customFormat="1" ht="15.75">
      <c r="A6" s="6" t="s">
        <v>20</v>
      </c>
      <c r="B6" s="148" t="s">
        <v>56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50"/>
    </row>
    <row r="7" spans="1:18" s="19" customFormat="1" ht="48.75" customHeight="1">
      <c r="A7" s="20" t="s">
        <v>46</v>
      </c>
      <c r="B7" s="52" t="s">
        <v>50</v>
      </c>
      <c r="C7" s="55" t="s">
        <v>2</v>
      </c>
      <c r="D7" s="36">
        <f>D8/D9*100</f>
        <v>100</v>
      </c>
      <c r="E7" s="36">
        <f>E8/E9*100</f>
        <v>0</v>
      </c>
      <c r="F7" s="36">
        <f aca="true" t="shared" si="1" ref="F7:R7">F8/F9*100</f>
        <v>0</v>
      </c>
      <c r="G7" s="37">
        <f t="shared" si="1"/>
        <v>0</v>
      </c>
      <c r="H7" s="37">
        <f t="shared" si="1"/>
        <v>0</v>
      </c>
      <c r="I7" s="37">
        <f t="shared" si="1"/>
        <v>0</v>
      </c>
      <c r="J7" s="37">
        <f t="shared" si="1"/>
        <v>0</v>
      </c>
      <c r="K7" s="37">
        <f t="shared" si="1"/>
        <v>0</v>
      </c>
      <c r="L7" s="37">
        <f t="shared" si="1"/>
        <v>0</v>
      </c>
      <c r="M7" s="37">
        <f t="shared" si="1"/>
        <v>0</v>
      </c>
      <c r="N7" s="37">
        <f t="shared" si="1"/>
        <v>0</v>
      </c>
      <c r="O7" s="37">
        <f t="shared" si="1"/>
        <v>0</v>
      </c>
      <c r="P7" s="37">
        <f t="shared" si="1"/>
        <v>0</v>
      </c>
      <c r="Q7" s="37">
        <f t="shared" si="1"/>
        <v>0</v>
      </c>
      <c r="R7" s="37">
        <f t="shared" si="1"/>
        <v>0</v>
      </c>
    </row>
    <row r="8" spans="1:18" s="19" customFormat="1" ht="15.75">
      <c r="A8" s="21" t="s">
        <v>11</v>
      </c>
      <c r="B8" s="52" t="s">
        <v>51</v>
      </c>
      <c r="C8" s="56" t="s">
        <v>24</v>
      </c>
      <c r="D8" s="38">
        <v>32.63</v>
      </c>
      <c r="E8" s="38">
        <v>0</v>
      </c>
      <c r="F8" s="38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</row>
    <row r="9" spans="1:18" s="19" customFormat="1" ht="47.25" customHeight="1">
      <c r="A9" s="22" t="s">
        <v>12</v>
      </c>
      <c r="B9" s="52" t="s">
        <v>52</v>
      </c>
      <c r="C9" s="56" t="s">
        <v>24</v>
      </c>
      <c r="D9" s="38">
        <v>32.63</v>
      </c>
      <c r="E9" s="38">
        <v>32.63</v>
      </c>
      <c r="F9" s="38">
        <v>32.63</v>
      </c>
      <c r="G9" s="39">
        <v>32.63</v>
      </c>
      <c r="H9" s="39">
        <v>32.63</v>
      </c>
      <c r="I9" s="39">
        <v>32.63</v>
      </c>
      <c r="J9" s="39">
        <v>32.63</v>
      </c>
      <c r="K9" s="39">
        <v>32.63</v>
      </c>
      <c r="L9" s="39">
        <v>32.63</v>
      </c>
      <c r="M9" s="39">
        <v>32.63</v>
      </c>
      <c r="N9" s="39">
        <v>32.63</v>
      </c>
      <c r="O9" s="39">
        <v>32.63</v>
      </c>
      <c r="P9" s="39">
        <v>32.63</v>
      </c>
      <c r="Q9" s="39">
        <v>32.63</v>
      </c>
      <c r="R9" s="39">
        <v>32.63</v>
      </c>
    </row>
    <row r="10" spans="1:18" s="19" customFormat="1" ht="95.25" customHeight="1">
      <c r="A10" s="21" t="s">
        <v>16</v>
      </c>
      <c r="B10" s="52" t="s">
        <v>53</v>
      </c>
      <c r="C10" s="56" t="s">
        <v>2</v>
      </c>
      <c r="D10" s="40">
        <v>0</v>
      </c>
      <c r="E10" s="40">
        <f>E11/E12*100</f>
        <v>0</v>
      </c>
      <c r="F10" s="40">
        <f aca="true" t="shared" si="2" ref="F10:R10">F11/F12*100</f>
        <v>0</v>
      </c>
      <c r="G10" s="41">
        <f t="shared" si="2"/>
        <v>0</v>
      </c>
      <c r="H10" s="41">
        <f t="shared" si="2"/>
        <v>0</v>
      </c>
      <c r="I10" s="41">
        <f t="shared" si="2"/>
        <v>0</v>
      </c>
      <c r="J10" s="41">
        <f t="shared" si="2"/>
        <v>0</v>
      </c>
      <c r="K10" s="41">
        <f t="shared" si="2"/>
        <v>0</v>
      </c>
      <c r="L10" s="41">
        <f t="shared" si="2"/>
        <v>0</v>
      </c>
      <c r="M10" s="41">
        <f t="shared" si="2"/>
        <v>0</v>
      </c>
      <c r="N10" s="41">
        <f t="shared" si="2"/>
        <v>0</v>
      </c>
      <c r="O10" s="41">
        <f t="shared" si="2"/>
        <v>0</v>
      </c>
      <c r="P10" s="41">
        <f t="shared" si="2"/>
        <v>0</v>
      </c>
      <c r="Q10" s="41">
        <f t="shared" si="2"/>
        <v>0</v>
      </c>
      <c r="R10" s="41">
        <f t="shared" si="2"/>
        <v>0</v>
      </c>
    </row>
    <row r="11" spans="1:18" s="24" customFormat="1" ht="47.25">
      <c r="A11" s="21" t="s">
        <v>13</v>
      </c>
      <c r="B11" s="52" t="s">
        <v>54</v>
      </c>
      <c r="C11" s="56" t="s">
        <v>15</v>
      </c>
      <c r="D11" s="40">
        <v>0</v>
      </c>
      <c r="E11" s="40">
        <v>0</v>
      </c>
      <c r="F11" s="40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</row>
    <row r="12" spans="1:18" s="24" customFormat="1" ht="15.75">
      <c r="A12" s="23" t="s">
        <v>17</v>
      </c>
      <c r="B12" s="52" t="s">
        <v>55</v>
      </c>
      <c r="C12" s="57" t="s">
        <v>15</v>
      </c>
      <c r="D12" s="42">
        <v>0</v>
      </c>
      <c r="E12" s="42">
        <v>8</v>
      </c>
      <c r="F12" s="42">
        <v>8</v>
      </c>
      <c r="G12" s="42">
        <v>8</v>
      </c>
      <c r="H12" s="42">
        <v>8</v>
      </c>
      <c r="I12" s="42">
        <v>8</v>
      </c>
      <c r="J12" s="42">
        <v>8</v>
      </c>
      <c r="K12" s="42">
        <v>8</v>
      </c>
      <c r="L12" s="42">
        <v>8</v>
      </c>
      <c r="M12" s="42">
        <v>8</v>
      </c>
      <c r="N12" s="42">
        <v>8</v>
      </c>
      <c r="O12" s="42">
        <v>8</v>
      </c>
      <c r="P12" s="42">
        <v>8</v>
      </c>
      <c r="Q12" s="42">
        <v>8</v>
      </c>
      <c r="R12" s="42">
        <v>8</v>
      </c>
    </row>
    <row r="13" spans="1:18" s="24" customFormat="1" ht="18.75">
      <c r="A13" s="50" t="s">
        <v>21</v>
      </c>
      <c r="B13" s="154" t="s">
        <v>57</v>
      </c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6"/>
    </row>
    <row r="14" spans="1:18" s="24" customFormat="1" ht="31.5">
      <c r="A14" s="7">
        <v>1</v>
      </c>
      <c r="B14" s="52" t="s">
        <v>68</v>
      </c>
      <c r="C14" s="58" t="s">
        <v>14</v>
      </c>
      <c r="D14" s="43">
        <f>D15/D16</f>
        <v>0</v>
      </c>
      <c r="E14" s="43">
        <f aca="true" t="shared" si="3" ref="E14:R14">E15/E16</f>
        <v>0</v>
      </c>
      <c r="F14" s="43">
        <f t="shared" si="3"/>
        <v>0</v>
      </c>
      <c r="G14" s="43">
        <f t="shared" si="3"/>
        <v>0</v>
      </c>
      <c r="H14" s="43">
        <f t="shared" si="3"/>
        <v>0</v>
      </c>
      <c r="I14" s="43">
        <f t="shared" si="3"/>
        <v>0</v>
      </c>
      <c r="J14" s="43">
        <f t="shared" si="3"/>
        <v>0</v>
      </c>
      <c r="K14" s="43">
        <f t="shared" si="3"/>
        <v>0</v>
      </c>
      <c r="L14" s="43">
        <f t="shared" si="3"/>
        <v>0</v>
      </c>
      <c r="M14" s="43">
        <f t="shared" si="3"/>
        <v>0</v>
      </c>
      <c r="N14" s="43">
        <f t="shared" si="3"/>
        <v>0</v>
      </c>
      <c r="O14" s="43">
        <f t="shared" si="3"/>
        <v>0</v>
      </c>
      <c r="P14" s="43">
        <f t="shared" si="3"/>
        <v>0</v>
      </c>
      <c r="Q14" s="43">
        <f t="shared" si="3"/>
        <v>0</v>
      </c>
      <c r="R14" s="43">
        <f t="shared" si="3"/>
        <v>0</v>
      </c>
    </row>
    <row r="15" spans="1:18" s="24" customFormat="1" ht="15.75">
      <c r="A15" s="9" t="s">
        <v>11</v>
      </c>
      <c r="B15" s="52" t="s">
        <v>58</v>
      </c>
      <c r="C15" s="59" t="s">
        <v>15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</row>
    <row r="16" spans="1:18" s="24" customFormat="1" ht="15.75">
      <c r="A16" s="8" t="s">
        <v>12</v>
      </c>
      <c r="B16" s="52" t="s">
        <v>59</v>
      </c>
      <c r="C16" s="60" t="s">
        <v>18</v>
      </c>
      <c r="D16" s="45">
        <v>0.065</v>
      </c>
      <c r="E16" s="45">
        <v>0.68</v>
      </c>
      <c r="F16" s="45">
        <v>0.68</v>
      </c>
      <c r="G16" s="45">
        <v>0.68</v>
      </c>
      <c r="H16" s="45">
        <v>0.68</v>
      </c>
      <c r="I16" s="45">
        <v>0.68</v>
      </c>
      <c r="J16" s="45">
        <v>0.68</v>
      </c>
      <c r="K16" s="45">
        <v>0.68</v>
      </c>
      <c r="L16" s="45">
        <v>0.68</v>
      </c>
      <c r="M16" s="45">
        <v>0.68</v>
      </c>
      <c r="N16" s="45">
        <v>0.68</v>
      </c>
      <c r="O16" s="45">
        <v>0.68</v>
      </c>
      <c r="P16" s="45">
        <v>0.68</v>
      </c>
      <c r="Q16" s="45">
        <v>0.68</v>
      </c>
      <c r="R16" s="45">
        <v>0.68</v>
      </c>
    </row>
    <row r="17" spans="1:18" s="19" customFormat="1" ht="18.75">
      <c r="A17" s="50" t="s">
        <v>22</v>
      </c>
      <c r="B17" s="154" t="s">
        <v>60</v>
      </c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6"/>
    </row>
    <row r="18" spans="1:18" s="24" customFormat="1" ht="47.25">
      <c r="A18" s="10">
        <v>1</v>
      </c>
      <c r="B18" s="32" t="s">
        <v>61</v>
      </c>
      <c r="C18" s="61" t="s">
        <v>19</v>
      </c>
      <c r="D18" s="46">
        <v>0</v>
      </c>
      <c r="E18" s="46">
        <f>E19/E20</f>
        <v>9.39626110940852</v>
      </c>
      <c r="F18" s="46">
        <f aca="true" t="shared" si="4" ref="F18:R18">F19/F20</f>
        <v>9.39626110940852</v>
      </c>
      <c r="G18" s="46">
        <f t="shared" si="4"/>
        <v>9.39626110940852</v>
      </c>
      <c r="H18" s="46">
        <f t="shared" si="4"/>
        <v>9.39626110940852</v>
      </c>
      <c r="I18" s="46">
        <f t="shared" si="4"/>
        <v>9.39626110940852</v>
      </c>
      <c r="J18" s="46">
        <f t="shared" si="4"/>
        <v>9.39626110940852</v>
      </c>
      <c r="K18" s="46">
        <f t="shared" si="4"/>
        <v>9.39626110940852</v>
      </c>
      <c r="L18" s="46">
        <f t="shared" si="4"/>
        <v>9.39626110940852</v>
      </c>
      <c r="M18" s="46">
        <f t="shared" si="4"/>
        <v>9.39626110940852</v>
      </c>
      <c r="N18" s="46">
        <f t="shared" si="4"/>
        <v>9.39626110940852</v>
      </c>
      <c r="O18" s="46">
        <f t="shared" si="4"/>
        <v>9.39626110940852</v>
      </c>
      <c r="P18" s="46">
        <f t="shared" si="4"/>
        <v>9.39626110940852</v>
      </c>
      <c r="Q18" s="46">
        <f t="shared" si="4"/>
        <v>9.39626110940852</v>
      </c>
      <c r="R18" s="46">
        <f t="shared" si="4"/>
        <v>9.39626110940852</v>
      </c>
    </row>
    <row r="19" spans="1:18" s="24" customFormat="1" ht="31.5">
      <c r="A19" s="11" t="s">
        <v>11</v>
      </c>
      <c r="B19" s="33" t="s">
        <v>62</v>
      </c>
      <c r="C19" s="59" t="s">
        <v>25</v>
      </c>
      <c r="D19" s="47">
        <v>0</v>
      </c>
      <c r="E19" s="47">
        <v>306.6</v>
      </c>
      <c r="F19" s="47">
        <v>306.6</v>
      </c>
      <c r="G19" s="47">
        <v>306.6</v>
      </c>
      <c r="H19" s="47">
        <v>306.6</v>
      </c>
      <c r="I19" s="47">
        <v>306.6</v>
      </c>
      <c r="J19" s="47">
        <v>306.6</v>
      </c>
      <c r="K19" s="47">
        <v>306.6</v>
      </c>
      <c r="L19" s="47">
        <v>306.6</v>
      </c>
      <c r="M19" s="47">
        <v>306.6</v>
      </c>
      <c r="N19" s="47">
        <v>306.6</v>
      </c>
      <c r="O19" s="47">
        <v>306.6</v>
      </c>
      <c r="P19" s="47">
        <v>306.6</v>
      </c>
      <c r="Q19" s="47">
        <v>306.6</v>
      </c>
      <c r="R19" s="47">
        <v>306.6</v>
      </c>
    </row>
    <row r="20" spans="1:18" s="24" customFormat="1" ht="15.75">
      <c r="A20" s="11" t="s">
        <v>12</v>
      </c>
      <c r="B20" s="33" t="s">
        <v>63</v>
      </c>
      <c r="C20" s="59" t="s">
        <v>24</v>
      </c>
      <c r="D20" s="47">
        <v>0</v>
      </c>
      <c r="E20" s="47">
        <v>32.63</v>
      </c>
      <c r="F20" s="47">
        <v>32.63</v>
      </c>
      <c r="G20" s="47">
        <v>32.63</v>
      </c>
      <c r="H20" s="47">
        <v>32.63</v>
      </c>
      <c r="I20" s="47">
        <v>32.63</v>
      </c>
      <c r="J20" s="47">
        <v>32.63</v>
      </c>
      <c r="K20" s="47">
        <v>32.63</v>
      </c>
      <c r="L20" s="47">
        <v>32.63</v>
      </c>
      <c r="M20" s="47">
        <v>32.63</v>
      </c>
      <c r="N20" s="47">
        <v>32.63</v>
      </c>
      <c r="O20" s="47">
        <v>32.63</v>
      </c>
      <c r="P20" s="47">
        <v>32.63</v>
      </c>
      <c r="Q20" s="47">
        <v>32.63</v>
      </c>
      <c r="R20" s="47">
        <v>32.63</v>
      </c>
    </row>
    <row r="21" spans="1:18" s="24" customFormat="1" ht="47.25">
      <c r="A21" s="12">
        <v>2</v>
      </c>
      <c r="B21" s="34" t="s">
        <v>64</v>
      </c>
      <c r="C21" s="61" t="s">
        <v>19</v>
      </c>
      <c r="D21" s="53">
        <f>D22/D23</f>
        <v>1.7664299724180201</v>
      </c>
      <c r="E21" s="47">
        <f aca="true" t="shared" si="5" ref="E21:R21">E22/E23</f>
        <v>4.1075084278271525</v>
      </c>
      <c r="F21" s="47">
        <f t="shared" si="5"/>
        <v>4.1075084278271525</v>
      </c>
      <c r="G21" s="47">
        <f t="shared" si="5"/>
        <v>4.1075084278271525</v>
      </c>
      <c r="H21" s="47">
        <f t="shared" si="5"/>
        <v>4.1075084278271525</v>
      </c>
      <c r="I21" s="47">
        <f t="shared" si="5"/>
        <v>4.1075084278271525</v>
      </c>
      <c r="J21" s="47">
        <f t="shared" si="5"/>
        <v>4.1075084278271525</v>
      </c>
      <c r="K21" s="47">
        <f t="shared" si="5"/>
        <v>4.1075084278271525</v>
      </c>
      <c r="L21" s="47">
        <f t="shared" si="5"/>
        <v>4.1075084278271525</v>
      </c>
      <c r="M21" s="47">
        <f t="shared" si="5"/>
        <v>4.1075084278271525</v>
      </c>
      <c r="N21" s="47">
        <f t="shared" si="5"/>
        <v>4.1075084278271525</v>
      </c>
      <c r="O21" s="47">
        <f t="shared" si="5"/>
        <v>4.1075084278271525</v>
      </c>
      <c r="P21" s="47">
        <f t="shared" si="5"/>
        <v>4.1075084278271525</v>
      </c>
      <c r="Q21" s="47">
        <f t="shared" si="5"/>
        <v>4.1075084278271525</v>
      </c>
      <c r="R21" s="47">
        <f t="shared" si="5"/>
        <v>4.1075084278271525</v>
      </c>
    </row>
    <row r="22" spans="1:18" s="24" customFormat="1" ht="35.25" customHeight="1">
      <c r="A22" s="11" t="s">
        <v>13</v>
      </c>
      <c r="B22" s="34" t="s">
        <v>65</v>
      </c>
      <c r="C22" s="59" t="s">
        <v>25</v>
      </c>
      <c r="D22" s="48">
        <v>57.63861</v>
      </c>
      <c r="E22" s="48">
        <v>134.028</v>
      </c>
      <c r="F22" s="48">
        <v>134.028</v>
      </c>
      <c r="G22" s="48">
        <v>134.028</v>
      </c>
      <c r="H22" s="48">
        <v>134.028</v>
      </c>
      <c r="I22" s="48">
        <v>134.028</v>
      </c>
      <c r="J22" s="48">
        <v>134.028</v>
      </c>
      <c r="K22" s="48">
        <v>134.028</v>
      </c>
      <c r="L22" s="48">
        <v>134.028</v>
      </c>
      <c r="M22" s="48">
        <v>134.028</v>
      </c>
      <c r="N22" s="48">
        <v>134.028</v>
      </c>
      <c r="O22" s="48">
        <v>134.028</v>
      </c>
      <c r="P22" s="48">
        <v>134.028</v>
      </c>
      <c r="Q22" s="48">
        <v>134.028</v>
      </c>
      <c r="R22" s="48">
        <v>134.028</v>
      </c>
    </row>
    <row r="23" spans="1:18" s="24" customFormat="1" ht="15.75">
      <c r="A23" s="13" t="s">
        <v>17</v>
      </c>
      <c r="B23" s="35" t="s">
        <v>66</v>
      </c>
      <c r="C23" s="62" t="s">
        <v>24</v>
      </c>
      <c r="D23" s="49">
        <v>32.63</v>
      </c>
      <c r="E23" s="49">
        <v>32.63</v>
      </c>
      <c r="F23" s="49">
        <v>32.63</v>
      </c>
      <c r="G23" s="49">
        <v>32.63</v>
      </c>
      <c r="H23" s="49">
        <v>32.63</v>
      </c>
      <c r="I23" s="49">
        <v>32.63</v>
      </c>
      <c r="J23" s="49">
        <v>32.63</v>
      </c>
      <c r="K23" s="49">
        <v>32.63</v>
      </c>
      <c r="L23" s="49">
        <v>32.63</v>
      </c>
      <c r="M23" s="49">
        <v>32.63</v>
      </c>
      <c r="N23" s="49">
        <v>32.63</v>
      </c>
      <c r="O23" s="49">
        <v>32.63</v>
      </c>
      <c r="P23" s="49">
        <v>32.63</v>
      </c>
      <c r="Q23" s="49">
        <v>32.63</v>
      </c>
      <c r="R23" s="49">
        <v>32.63</v>
      </c>
    </row>
  </sheetData>
  <sheetProtection/>
  <mergeCells count="9">
    <mergeCell ref="A1:R1"/>
    <mergeCell ref="D2:R2"/>
    <mergeCell ref="B6:R6"/>
    <mergeCell ref="D3:R3"/>
    <mergeCell ref="B13:R13"/>
    <mergeCell ref="B17:R17"/>
    <mergeCell ref="A2:A4"/>
    <mergeCell ref="B2:B4"/>
    <mergeCell ref="C2:C4"/>
  </mergeCells>
  <printOptions horizontalCentered="1"/>
  <pageMargins left="0.3937007874015748" right="0.3937007874015748" top="1.1811023622047245" bottom="0.3937007874015748" header="0" footer="0"/>
  <pageSetup blackAndWhite="1"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Бровко Дарья Андреевна</cp:lastModifiedBy>
  <cp:lastPrinted>2020-08-28T00:31:21Z</cp:lastPrinted>
  <dcterms:created xsi:type="dcterms:W3CDTF">1996-10-08T23:32:33Z</dcterms:created>
  <dcterms:modified xsi:type="dcterms:W3CDTF">2023-12-18T04:18:19Z</dcterms:modified>
  <cp:category/>
  <cp:version/>
  <cp:contentType/>
  <cp:contentStatus/>
</cp:coreProperties>
</file>