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-fs\Committee_Cost\ОТДЕЛ ЖКХ\КОММУНАЛЬНЫЕ УСЛУГИ на 2027 год\ПП ВС ВО 2025\ПП факт 2025\на сайт\"/>
    </mc:Choice>
  </mc:AlternateContent>
  <xr:revisionPtr revIDLastSave="0" documentId="13_ncr:1_{920016FF-9212-42F7-9E90-8FEBC310BE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здел 1" sheetId="2" r:id="rId1"/>
    <sheet name="Раздел 2" sheetId="1" r:id="rId2"/>
    <sheet name="раздел 3" sheetId="4" r:id="rId3"/>
    <sheet name="раздел 4" sheetId="5" r:id="rId4"/>
  </sheets>
  <definedNames>
    <definedName name="_xlnm.Print_Titles" localSheetId="1">'Раздел 2'!$2:$7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3" i="5" l="1"/>
  <c r="H11" i="5"/>
  <c r="J12" i="5"/>
  <c r="I11" i="5"/>
  <c r="J11" i="5" s="1"/>
  <c r="J9" i="5"/>
  <c r="J8" i="5"/>
  <c r="I7" i="5"/>
  <c r="J7" i="5" s="1"/>
  <c r="H7" i="5"/>
  <c r="I5" i="5"/>
  <c r="J5" i="5" s="1"/>
  <c r="K5" i="5" s="1"/>
  <c r="H5" i="5"/>
  <c r="F5" i="4"/>
  <c r="G5" i="4" s="1"/>
  <c r="H5" i="4" s="1"/>
  <c r="I5" i="4" s="1"/>
  <c r="E5" i="4"/>
  <c r="I7" i="1"/>
  <c r="J7" i="1" s="1"/>
  <c r="K7" i="1" s="1"/>
  <c r="H7" i="1"/>
  <c r="I4" i="4"/>
  <c r="K37" i="1"/>
  <c r="J37" i="1"/>
  <c r="I37" i="1"/>
  <c r="K36" i="1"/>
  <c r="K34" i="1" s="1"/>
  <c r="K35" i="1"/>
  <c r="J34" i="1"/>
  <c r="I34" i="1"/>
  <c r="H34" i="1"/>
  <c r="K33" i="1"/>
  <c r="K32" i="1"/>
  <c r="K31" i="1"/>
  <c r="J31" i="1"/>
  <c r="I31" i="1"/>
  <c r="K30" i="1"/>
  <c r="K29" i="1"/>
  <c r="K28" i="1" s="1"/>
  <c r="J28" i="1"/>
  <c r="I28" i="1"/>
  <c r="K27" i="1"/>
  <c r="K25" i="1" s="1"/>
  <c r="K24" i="1" s="1"/>
  <c r="K26" i="1"/>
  <c r="J25" i="1"/>
  <c r="I25" i="1"/>
  <c r="I24" i="1" s="1"/>
  <c r="I23" i="1" s="1"/>
  <c r="J24" i="1"/>
  <c r="J23" i="1" s="1"/>
  <c r="H23" i="1"/>
  <c r="K21" i="1"/>
  <c r="K20" i="1"/>
  <c r="K19" i="1"/>
  <c r="K18" i="1" s="1"/>
  <c r="J18" i="1"/>
  <c r="I18" i="1"/>
  <c r="K16" i="1"/>
  <c r="K15" i="1"/>
  <c r="K14" i="1"/>
  <c r="J14" i="1"/>
  <c r="I14" i="1"/>
  <c r="J13" i="1"/>
  <c r="J17" i="1" s="1"/>
  <c r="J22" i="1" s="1"/>
  <c r="H13" i="1"/>
  <c r="H17" i="1" s="1"/>
  <c r="H22" i="1" s="1"/>
  <c r="K12" i="1"/>
  <c r="K10" i="1"/>
  <c r="K8" i="1" s="1"/>
  <c r="K13" i="1" s="1"/>
  <c r="K17" i="1" s="1"/>
  <c r="K22" i="1" s="1"/>
  <c r="K9" i="1"/>
  <c r="J8" i="1"/>
  <c r="I8" i="1"/>
  <c r="I13" i="1" s="1"/>
  <c r="I17" i="1" s="1"/>
  <c r="I22" i="1" s="1"/>
  <c r="H8" i="1"/>
  <c r="K23" i="1" l="1"/>
  <c r="D11" i="5" l="1"/>
  <c r="F9" i="5"/>
  <c r="F8" i="5"/>
  <c r="E7" i="5"/>
  <c r="D7" i="5"/>
  <c r="F7" i="5" l="1"/>
  <c r="G37" i="1" l="1"/>
  <c r="F37" i="1"/>
  <c r="E37" i="1"/>
  <c r="G36" i="1"/>
  <c r="G35" i="1"/>
  <c r="F34" i="1"/>
  <c r="E34" i="1"/>
  <c r="G33" i="1"/>
  <c r="G32" i="1"/>
  <c r="F31" i="1"/>
  <c r="E31" i="1"/>
  <c r="G30" i="1"/>
  <c r="G29" i="1"/>
  <c r="F28" i="1"/>
  <c r="E28" i="1"/>
  <c r="G27" i="1"/>
  <c r="G26" i="1"/>
  <c r="F25" i="1"/>
  <c r="E25" i="1"/>
  <c r="G21" i="1"/>
  <c r="G20" i="1"/>
  <c r="G19" i="1"/>
  <c r="F18" i="1"/>
  <c r="E18" i="1"/>
  <c r="G16" i="1"/>
  <c r="F14" i="1"/>
  <c r="G12" i="1"/>
  <c r="G10" i="1"/>
  <c r="G9" i="1"/>
  <c r="F8" i="1"/>
  <c r="F13" i="1" s="1"/>
  <c r="E8" i="1"/>
  <c r="E13" i="1" s="1"/>
  <c r="G31" i="1" l="1"/>
  <c r="G8" i="1"/>
  <c r="G28" i="1"/>
  <c r="E24" i="1"/>
  <c r="E23" i="1" s="1"/>
  <c r="F24" i="1"/>
  <c r="F23" i="1" s="1"/>
  <c r="G18" i="1"/>
  <c r="G25" i="1"/>
  <c r="F17" i="1"/>
  <c r="F22" i="1" s="1"/>
  <c r="G34" i="1"/>
  <c r="G15" i="1"/>
  <c r="E14" i="1"/>
  <c r="E17" i="1" s="1"/>
  <c r="E22" i="1" s="1"/>
  <c r="G14" i="1" l="1"/>
  <c r="E13" i="5"/>
  <c r="G13" i="1"/>
  <c r="E12" i="5"/>
  <c r="F12" i="5" s="1"/>
  <c r="G24" i="1"/>
  <c r="G23" i="1" s="1"/>
  <c r="G17" i="1"/>
  <c r="E11" i="5" l="1"/>
  <c r="F11" i="5" s="1"/>
  <c r="F13" i="5"/>
  <c r="G22" i="1"/>
</calcChain>
</file>

<file path=xl/sharedStrings.xml><?xml version="1.0" encoding="utf-8"?>
<sst xmlns="http://schemas.openxmlformats.org/spreadsheetml/2006/main" count="174" uniqueCount="105">
  <si>
    <t>Наименование</t>
  </si>
  <si>
    <t>Единица измерения</t>
  </si>
  <si>
    <t>Объем воды из источников водоснабжения:</t>
  </si>
  <si>
    <t>из подземных источников</t>
  </si>
  <si>
    <t>Объем питьевой воды, поданной в сеть</t>
  </si>
  <si>
    <t>Потери воды</t>
  </si>
  <si>
    <t>Потребление на собственные нужды</t>
  </si>
  <si>
    <t>Объем воды, отпускаемой новым абонентам</t>
  </si>
  <si>
    <t>Темп изменения потребления воды</t>
  </si>
  <si>
    <t>%</t>
  </si>
  <si>
    <t>№
п/п</t>
  </si>
  <si>
    <t>1.1</t>
  </si>
  <si>
    <t>1.2</t>
  </si>
  <si>
    <t>5.1</t>
  </si>
  <si>
    <t>5.2</t>
  </si>
  <si>
    <t>6.1.1</t>
  </si>
  <si>
    <t>7.3</t>
  </si>
  <si>
    <t>8.1</t>
  </si>
  <si>
    <t>год</t>
  </si>
  <si>
    <t>1 полугодие</t>
  </si>
  <si>
    <t>2 полугодие</t>
  </si>
  <si>
    <t>куб.м</t>
  </si>
  <si>
    <t xml:space="preserve">  из поверхностных источников</t>
  </si>
  <si>
    <t>Объем воды от других операторов (покупка воды)</t>
  </si>
  <si>
    <t>4.</t>
  </si>
  <si>
    <t>5.</t>
  </si>
  <si>
    <t xml:space="preserve">  потери воды из водопроводной сети</t>
  </si>
  <si>
    <t xml:space="preserve">  неучтенные расходы воды</t>
  </si>
  <si>
    <t>6.</t>
  </si>
  <si>
    <t xml:space="preserve">  на прочие производственные нужды</t>
  </si>
  <si>
    <t>6.1.</t>
  </si>
  <si>
    <t xml:space="preserve">          - по приборам учета</t>
  </si>
  <si>
    <t xml:space="preserve">          - по нормативам </t>
  </si>
  <si>
    <t xml:space="preserve">          - расчетными способами</t>
  </si>
  <si>
    <t>в т.ч. населению:</t>
  </si>
  <si>
    <t xml:space="preserve">  городскому</t>
  </si>
  <si>
    <t xml:space="preserve"> сельскому</t>
  </si>
  <si>
    <t>бюджетным потребителям:</t>
  </si>
  <si>
    <t>прочим потребителям</t>
  </si>
  <si>
    <t xml:space="preserve">        - расчетными способами</t>
  </si>
  <si>
    <t>1.</t>
  </si>
  <si>
    <t>2.</t>
  </si>
  <si>
    <t>3.</t>
  </si>
  <si>
    <t>7.</t>
  </si>
  <si>
    <t>7.1.</t>
  </si>
  <si>
    <t>7.2.</t>
  </si>
  <si>
    <t>7.4</t>
  </si>
  <si>
    <t>8.2</t>
  </si>
  <si>
    <t>8.</t>
  </si>
  <si>
    <t>9.</t>
  </si>
  <si>
    <t>10.</t>
  </si>
  <si>
    <t>ПРОИЗВОДСТВЕННАЯ ПРОГРАММА</t>
  </si>
  <si>
    <t>Раздел 1.  Паспорт производственной программы</t>
  </si>
  <si>
    <t>Комитет государственного регулирования цен и тарифов Чукотского автономного округа</t>
  </si>
  <si>
    <t>Наименование показателя</t>
  </si>
  <si>
    <t>в т.ч. межцеховый оборот:</t>
  </si>
  <si>
    <t>Полезный отпуск технической воды, всего</t>
  </si>
  <si>
    <t>Отпуск технической воды, всего</t>
  </si>
  <si>
    <t>Увеличение отпуска технической воды в связи с подключением абонентов</t>
  </si>
  <si>
    <t>Снижение отпуска технической воды в связи с прекращением водоснабжения</t>
  </si>
  <si>
    <t>Изменение объема отпуска технической воды в связи с изменением нормативов потребления и установкой приборов учета</t>
  </si>
  <si>
    <t>Раздел 2. Баланс водоснабжения (техническая вода)</t>
  </si>
  <si>
    <t>Показатели прозводственной деятельности</t>
  </si>
  <si>
    <t>Величина показателя</t>
  </si>
  <si>
    <t>Значение показателя</t>
  </si>
  <si>
    <t>I</t>
  </si>
  <si>
    <t>1</t>
  </si>
  <si>
    <t>ед.</t>
  </si>
  <si>
    <t>Показатели надежности и бесперебойности водоснабжения</t>
  </si>
  <si>
    <t>показатель надежности и бесперебойности централизованной системы холодного водоснабжения</t>
  </si>
  <si>
    <t>ед./км</t>
  </si>
  <si>
    <t>количество перерывов в подаче воды, зафиксированных в определенных договором холодного водоснабжения, единым договором водоснабжения и водоотведения или договором транспортировки холодной воды местах исполнения обязательств организации, осуществляющей холодное водоснабжение по подаче холодной воды, определенных в соответствии с указанными договорами, произошедших в результате аварий, повреждений и иных технологических нарушений на объектах централизованной системы холодного водоснабжения, принадлежащих организации, осуществляющей холодное водоснабжение и (или) водоотведение (без плановых ремонтов)</t>
  </si>
  <si>
    <t>протяженность водопроводной сети</t>
  </si>
  <si>
    <t>км</t>
  </si>
  <si>
    <t>Наименование регулируемой организации</t>
  </si>
  <si>
    <t>Местонахождение регулируемой организации</t>
  </si>
  <si>
    <t>6894000, Чукотский автономный округ, г.Певек, ул.Пугачева, 42/2</t>
  </si>
  <si>
    <t>Наименование уполномоченного органа</t>
  </si>
  <si>
    <t>Местонахождение уполномоченного органа</t>
  </si>
  <si>
    <t>участок Певек</t>
  </si>
  <si>
    <t>Раздел 3. Объем финансовых потребностей, необходимых для реализации производственной программы</t>
  </si>
  <si>
    <t>тыс. руб.</t>
  </si>
  <si>
    <t>II</t>
  </si>
  <si>
    <t>Показатели эффективности использования ресурсов, в том числе уроветь потерь воды</t>
  </si>
  <si>
    <t>доля потерь воды в централизованной системе водоснабжения при транспортировке в общем объеме воды, поданной в водопроводную сеть</t>
  </si>
  <si>
    <t>общий объем воды, поданной в водопроводную сеть</t>
  </si>
  <si>
    <t>тыс.куб.м</t>
  </si>
  <si>
    <t>объем потерь воды в централизованной системе водоснабжения при ее транспортировке</t>
  </si>
  <si>
    <t>2024 год</t>
  </si>
  <si>
    <t>2025 год</t>
  </si>
  <si>
    <t>МП «ЧРКХ»</t>
  </si>
  <si>
    <t>Руководитель организации</t>
  </si>
  <si>
    <t>(должность)</t>
  </si>
  <si>
    <t>(ФИО, подпись)</t>
  </si>
  <si>
    <t>факт</t>
  </si>
  <si>
    <t>план</t>
  </si>
  <si>
    <t>№ 
п/п</t>
  </si>
  <si>
    <t xml:space="preserve">ПЛАН </t>
  </si>
  <si>
    <t>ФАКТ</t>
  </si>
  <si>
    <t>Раздел 4. Показатели надежности, качества, энергетической эффективности объектов централизованной системы холодного водоснабжения</t>
  </si>
  <si>
    <t>Отклонение</t>
  </si>
  <si>
    <t>Причины отклонения</t>
  </si>
  <si>
    <t>689000, Чукотский автономный округ, г. Анадырь, ул. Отке, д. 44</t>
  </si>
  <si>
    <t>в сфере холодного водоснабжения (техническая вода) МП «ЧРКХ» за 2024-2025 годы</t>
  </si>
  <si>
    <t>Волков М.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</si>
</sst>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#,##0.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Helv"/>
      <charset val="204"/>
    </font>
    <font>
      <sz val="14"/>
      <color indexed="8"/>
      <name val="Times New Roman"/>
      <family val="1"/>
      <charset val="204"/>
    </font>
    <font>
      <i/>
      <sz val="12"/>
      <color indexed="6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4"/>
      <color indexed="62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8">
    <xf numFmtId="0" fontId="0" fillId="0" borderId="0"/>
    <xf numFmtId="0" fontId="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9" fontId="18" fillId="0" borderId="0" applyFont="0" applyFill="0" applyBorder="0" applyAlignment="0" applyProtection="0"/>
    <xf numFmtId="0" fontId="18" fillId="0" borderId="0"/>
  </cellStyleXfs>
  <cellXfs count="11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/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3"/>
    </xf>
    <xf numFmtId="49" fontId="5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 indent="1"/>
    </xf>
    <xf numFmtId="0" fontId="10" fillId="0" borderId="0" xfId="3" applyFont="1"/>
    <xf numFmtId="0" fontId="12" fillId="0" borderId="0" xfId="3" applyFont="1"/>
    <xf numFmtId="0" fontId="10" fillId="0" borderId="1" xfId="3" applyFont="1" applyBorder="1" applyAlignment="1">
      <alignment horizontal="left" vertical="center" wrapText="1"/>
    </xf>
    <xf numFmtId="0" fontId="10" fillId="0" borderId="0" xfId="3" applyFont="1" applyAlignment="1">
      <alignment horizontal="left" vertical="center" wrapText="1"/>
    </xf>
    <xf numFmtId="0" fontId="14" fillId="0" borderId="0" xfId="1" applyFont="1" applyAlignment="1">
      <alignment horizontal="left" vertical="center"/>
    </xf>
    <xf numFmtId="0" fontId="15" fillId="0" borderId="0" xfId="3" applyFont="1"/>
    <xf numFmtId="0" fontId="14" fillId="0" borderId="0" xfId="1" applyFont="1" applyAlignment="1">
      <alignment horizontal="left"/>
    </xf>
    <xf numFmtId="0" fontId="15" fillId="0" borderId="0" xfId="3" applyFont="1" applyAlignment="1">
      <alignment horizontal="left"/>
    </xf>
    <xf numFmtId="0" fontId="16" fillId="0" borderId="0" xfId="0" applyFont="1" applyAlignment="1">
      <alignment vertical="top"/>
    </xf>
    <xf numFmtId="0" fontId="16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left" vertical="center"/>
    </xf>
    <xf numFmtId="0" fontId="14" fillId="0" borderId="1" xfId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166" fontId="5" fillId="0" borderId="1" xfId="1" applyNumberFormat="1" applyFont="1" applyBorder="1" applyAlignment="1">
      <alignment horizontal="center" vertical="center" wrapText="1"/>
    </xf>
    <xf numFmtId="166" fontId="3" fillId="3" borderId="1" xfId="1" applyNumberFormat="1" applyFont="1" applyFill="1" applyBorder="1" applyAlignment="1">
      <alignment horizontal="center" vertical="center" wrapText="1"/>
    </xf>
    <xf numFmtId="166" fontId="5" fillId="3" borderId="1" xfId="1" applyNumberFormat="1" applyFont="1" applyFill="1" applyBorder="1" applyAlignment="1">
      <alignment horizontal="center" vertical="center" wrapText="1"/>
    </xf>
    <xf numFmtId="166" fontId="3" fillId="0" borderId="1" xfId="4" applyNumberFormat="1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0" xfId="3" applyFont="1" applyAlignment="1">
      <alignment horizontal="center"/>
    </xf>
    <xf numFmtId="0" fontId="3" fillId="0" borderId="0" xfId="0" applyFont="1"/>
    <xf numFmtId="0" fontId="14" fillId="0" borderId="1" xfId="1" applyFont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49" fontId="14" fillId="0" borderId="13" xfId="0" applyNumberFormat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left" vertical="center" wrapText="1" shrinkToFit="1"/>
    </xf>
    <xf numFmtId="0" fontId="10" fillId="0" borderId="1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6" fontId="14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top" wrapText="1"/>
    </xf>
    <xf numFmtId="0" fontId="10" fillId="0" borderId="15" xfId="5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top" wrapText="1"/>
    </xf>
    <xf numFmtId="0" fontId="10" fillId="0" borderId="18" xfId="5" applyFont="1" applyBorder="1" applyAlignment="1">
      <alignment horizontal="center" vertical="center" wrapText="1"/>
    </xf>
    <xf numFmtId="0" fontId="10" fillId="0" borderId="10" xfId="5" applyFont="1" applyBorder="1" applyAlignment="1">
      <alignment horizontal="center" vertical="center" wrapText="1"/>
    </xf>
    <xf numFmtId="0" fontId="10" fillId="0" borderId="12" xfId="5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left" vertical="top" wrapText="1"/>
    </xf>
    <xf numFmtId="164" fontId="10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 wrapText="1"/>
    </xf>
    <xf numFmtId="165" fontId="10" fillId="0" borderId="11" xfId="0" applyNumberFormat="1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 vertical="center" wrapText="1"/>
    </xf>
    <xf numFmtId="0" fontId="10" fillId="0" borderId="12" xfId="2" applyFont="1" applyBorder="1" applyAlignment="1">
      <alignment horizontal="justify" vertical="top" wrapText="1"/>
    </xf>
    <xf numFmtId="165" fontId="10" fillId="0" borderId="10" xfId="0" applyNumberFormat="1" applyFont="1" applyBorder="1" applyAlignment="1">
      <alignment horizontal="center" vertical="center" wrapText="1"/>
    </xf>
    <xf numFmtId="0" fontId="10" fillId="0" borderId="14" xfId="2" applyFont="1" applyBorder="1" applyAlignment="1">
      <alignment horizontal="justify" vertical="top" wrapText="1"/>
    </xf>
    <xf numFmtId="165" fontId="10" fillId="0" borderId="13" xfId="0" applyNumberFormat="1" applyFont="1" applyBorder="1" applyAlignment="1">
      <alignment horizontal="center" vertical="center" wrapText="1"/>
    </xf>
    <xf numFmtId="165" fontId="10" fillId="0" borderId="13" xfId="0" applyNumberFormat="1" applyFont="1" applyBorder="1" applyAlignment="1">
      <alignment horizontal="center" vertical="center"/>
    </xf>
    <xf numFmtId="0" fontId="10" fillId="0" borderId="4" xfId="3" applyFont="1" applyBorder="1" applyAlignment="1">
      <alignment horizontal="center"/>
    </xf>
    <xf numFmtId="0" fontId="19" fillId="0" borderId="0" xfId="3" applyFont="1" applyAlignment="1">
      <alignment horizontal="center"/>
    </xf>
    <xf numFmtId="166" fontId="3" fillId="4" borderId="1" xfId="1" applyNumberFormat="1" applyFont="1" applyFill="1" applyBorder="1" applyAlignment="1">
      <alignment horizontal="center" vertical="center" wrapText="1"/>
    </xf>
    <xf numFmtId="2" fontId="10" fillId="0" borderId="11" xfId="0" applyNumberFormat="1" applyFont="1" applyBorder="1" applyAlignment="1">
      <alignment horizontal="center" vertical="center" wrapText="1"/>
    </xf>
    <xf numFmtId="165" fontId="10" fillId="0" borderId="14" xfId="0" applyNumberFormat="1" applyFont="1" applyBorder="1" applyAlignment="1">
      <alignment horizontal="center" vertical="center" wrapText="1"/>
    </xf>
    <xf numFmtId="165" fontId="10" fillId="0" borderId="19" xfId="0" applyNumberFormat="1" applyFont="1" applyBorder="1" applyAlignment="1">
      <alignment horizontal="center" vertical="center" wrapText="1"/>
    </xf>
    <xf numFmtId="4" fontId="10" fillId="0" borderId="13" xfId="0" applyNumberFormat="1" applyFont="1" applyBorder="1" applyAlignment="1">
      <alignment horizontal="center"/>
    </xf>
    <xf numFmtId="165" fontId="10" fillId="0" borderId="20" xfId="0" applyNumberFormat="1" applyFont="1" applyBorder="1" applyAlignment="1">
      <alignment horizontal="center" vertical="center" wrapText="1"/>
    </xf>
    <xf numFmtId="165" fontId="10" fillId="0" borderId="21" xfId="0" applyNumberFormat="1" applyFont="1" applyBorder="1" applyAlignment="1">
      <alignment horizontal="center" vertical="center" wrapText="1"/>
    </xf>
    <xf numFmtId="0" fontId="10" fillId="0" borderId="8" xfId="5" applyFont="1" applyBorder="1" applyAlignment="1">
      <alignment horizontal="center" vertical="center" wrapText="1"/>
    </xf>
    <xf numFmtId="165" fontId="10" fillId="0" borderId="22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9" fillId="0" borderId="4" xfId="1" applyFont="1" applyBorder="1" applyAlignment="1">
      <alignment horizontal="left" vertical="center" wrapText="1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 wrapText="1"/>
    </xf>
    <xf numFmtId="0" fontId="13" fillId="0" borderId="0" xfId="1" applyFont="1" applyAlignment="1">
      <alignment horizontal="center"/>
    </xf>
    <xf numFmtId="0" fontId="17" fillId="0" borderId="0" xfId="1" applyFont="1" applyAlignment="1">
      <alignment horizontal="center"/>
    </xf>
    <xf numFmtId="0" fontId="9" fillId="0" borderId="0" xfId="0" applyFont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/>
    </xf>
    <xf numFmtId="0" fontId="15" fillId="0" borderId="4" xfId="0" applyFont="1" applyBorder="1" applyAlignment="1">
      <alignment horizontal="left" vertical="center" wrapText="1"/>
    </xf>
    <xf numFmtId="0" fontId="14" fillId="0" borderId="6" xfId="1" applyFont="1" applyBorder="1" applyAlignment="1">
      <alignment horizontal="center" vertical="center" wrapText="1"/>
    </xf>
    <xf numFmtId="0" fontId="14" fillId="0" borderId="8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</cellXfs>
  <cellStyles count="8">
    <cellStyle name="Обычный" xfId="0" builtinId="0"/>
    <cellStyle name="Обычный 2" xfId="7" xr:uid="{4334A9B7-6083-4B30-8386-2EB3AF34507E}"/>
    <cellStyle name="Обычный 2_ООО Тепловая компания (печора)" xfId="1" xr:uid="{00000000-0005-0000-0000-000001000000}"/>
    <cellStyle name="Обычный 5" xfId="2" xr:uid="{00000000-0005-0000-0000-000002000000}"/>
    <cellStyle name="Обычный_PP_PitWater" xfId="3" xr:uid="{00000000-0005-0000-0000-000003000000}"/>
    <cellStyle name="Обычный_Свод - образец_v1" xfId="4" xr:uid="{00000000-0005-0000-0000-000004000000}"/>
    <cellStyle name="Процентный 2" xfId="6" xr:uid="{F0AD376A-4B1B-4F65-B70C-C594129AD828}"/>
    <cellStyle name="Стиль 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  <pageSetUpPr fitToPage="1"/>
  </sheetPr>
  <dimension ref="A1:C26"/>
  <sheetViews>
    <sheetView tabSelected="1" workbookViewId="0">
      <selection activeCell="B23" sqref="B23"/>
    </sheetView>
  </sheetViews>
  <sheetFormatPr defaultColWidth="9.140625" defaultRowHeight="15.75" x14ac:dyDescent="0.25"/>
  <cols>
    <col min="1" max="1" width="43.42578125" style="14" customWidth="1"/>
    <col min="2" max="2" width="64.7109375" style="14" customWidth="1"/>
    <col min="3" max="3" width="7" style="14" customWidth="1"/>
    <col min="4" max="4" width="6.7109375" style="14" customWidth="1"/>
    <col min="5" max="16384" width="9.140625" style="14"/>
  </cols>
  <sheetData>
    <row r="1" spans="1:2" s="15" customFormat="1" ht="18.75" x14ac:dyDescent="0.3">
      <c r="A1" s="86" t="s">
        <v>51</v>
      </c>
      <c r="B1" s="86"/>
    </row>
    <row r="2" spans="1:2" s="15" customFormat="1" ht="18.75" x14ac:dyDescent="0.3">
      <c r="A2" s="87" t="s">
        <v>103</v>
      </c>
      <c r="B2" s="87"/>
    </row>
    <row r="3" spans="1:2" s="15" customFormat="1" ht="19.5" customHeight="1" x14ac:dyDescent="0.3">
      <c r="A3" s="88"/>
      <c r="B3" s="89"/>
    </row>
    <row r="4" spans="1:2" s="15" customFormat="1" ht="28.5" customHeight="1" x14ac:dyDescent="0.3">
      <c r="A4" s="85" t="s">
        <v>52</v>
      </c>
      <c r="B4" s="85"/>
    </row>
    <row r="5" spans="1:2" ht="27" customHeight="1" x14ac:dyDescent="0.25">
      <c r="A5" s="16" t="s">
        <v>74</v>
      </c>
      <c r="B5" s="26" t="s">
        <v>90</v>
      </c>
    </row>
    <row r="6" spans="1:2" ht="33.75" customHeight="1" x14ac:dyDescent="0.25">
      <c r="A6" s="16" t="s">
        <v>75</v>
      </c>
      <c r="B6" s="27" t="s">
        <v>76</v>
      </c>
    </row>
    <row r="7" spans="1:2" ht="38.25" customHeight="1" x14ac:dyDescent="0.25">
      <c r="A7" s="16" t="s">
        <v>77</v>
      </c>
      <c r="B7" s="27" t="s">
        <v>53</v>
      </c>
    </row>
    <row r="8" spans="1:2" ht="27.75" customHeight="1" x14ac:dyDescent="0.25">
      <c r="A8" s="16" t="s">
        <v>78</v>
      </c>
      <c r="B8" s="26" t="s">
        <v>102</v>
      </c>
    </row>
    <row r="9" spans="1:2" s="19" customFormat="1" ht="21.75" customHeight="1" x14ac:dyDescent="0.25">
      <c r="A9" s="17"/>
      <c r="B9" s="18"/>
    </row>
    <row r="12" spans="1:2" x14ac:dyDescent="0.25">
      <c r="A12" s="73" t="s">
        <v>91</v>
      </c>
      <c r="B12" s="73" t="s">
        <v>104</v>
      </c>
    </row>
    <row r="13" spans="1:2" x14ac:dyDescent="0.25">
      <c r="A13" s="74" t="s">
        <v>92</v>
      </c>
      <c r="B13" s="74" t="s">
        <v>93</v>
      </c>
    </row>
    <row r="14" spans="1:2" x14ac:dyDescent="0.25">
      <c r="A14" s="36"/>
    </row>
    <row r="19" spans="1:3" x14ac:dyDescent="0.25">
      <c r="C19" s="20"/>
    </row>
    <row r="21" spans="1:3" x14ac:dyDescent="0.25">
      <c r="C21" s="21"/>
    </row>
    <row r="24" spans="1:3" s="19" customFormat="1" x14ac:dyDescent="0.25">
      <c r="A24" s="14"/>
      <c r="B24" s="14"/>
      <c r="C24" s="14"/>
    </row>
    <row r="25" spans="1:3" ht="15" customHeight="1" x14ac:dyDescent="0.25"/>
    <row r="26" spans="1:3" ht="31.5" customHeight="1" x14ac:dyDescent="0.25"/>
  </sheetData>
  <mergeCells count="4">
    <mergeCell ref="A4:B4"/>
    <mergeCell ref="A1:B1"/>
    <mergeCell ref="A2:B2"/>
    <mergeCell ref="A3:B3"/>
  </mergeCells>
  <phoneticPr fontId="4" type="noConversion"/>
  <pageMargins left="1.1811023622047245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  <pageSetUpPr fitToPage="1"/>
  </sheetPr>
  <dimension ref="A1:K41"/>
  <sheetViews>
    <sheetView zoomScale="80" zoomScaleNormal="80" workbookViewId="0">
      <pane xSplit="3" ySplit="7" topLeftCell="D8" activePane="bottomRight" state="frozen"/>
      <selection activeCell="E7" sqref="E7"/>
      <selection pane="topRight" activeCell="E7" sqref="E7"/>
      <selection pane="bottomLeft" activeCell="E7" sqref="E7"/>
      <selection pane="bottomRight" activeCell="O15" sqref="O15"/>
    </sheetView>
  </sheetViews>
  <sheetFormatPr defaultColWidth="9.140625" defaultRowHeight="12.75" x14ac:dyDescent="0.2"/>
  <cols>
    <col min="1" max="1" width="6.7109375" style="1" customWidth="1"/>
    <col min="2" max="2" width="46.28515625" style="1" customWidth="1"/>
    <col min="3" max="4" width="12.140625" style="1" customWidth="1"/>
    <col min="5" max="5" width="13.28515625" style="1" customWidth="1"/>
    <col min="6" max="6" width="12.28515625" style="1" customWidth="1"/>
    <col min="7" max="7" width="13.5703125" style="1" customWidth="1"/>
    <col min="8" max="8" width="11.42578125" style="1" customWidth="1"/>
    <col min="9" max="10" width="12.42578125" style="1" customWidth="1"/>
    <col min="11" max="11" width="10.42578125" style="1" customWidth="1"/>
    <col min="12" max="16384" width="9.140625" style="1"/>
  </cols>
  <sheetData>
    <row r="1" spans="1:11" s="5" customFormat="1" ht="24" customHeight="1" x14ac:dyDescent="0.3">
      <c r="A1" s="90" t="s">
        <v>61</v>
      </c>
      <c r="B1" s="90"/>
      <c r="C1" s="90"/>
      <c r="D1" s="90"/>
      <c r="E1" s="90"/>
      <c r="F1" s="90"/>
      <c r="G1" s="90"/>
    </row>
    <row r="2" spans="1:11" s="22" customFormat="1" ht="15" customHeight="1" x14ac:dyDescent="0.2">
      <c r="A2" s="91" t="s">
        <v>10</v>
      </c>
      <c r="B2" s="91" t="s">
        <v>0</v>
      </c>
      <c r="C2" s="91" t="s">
        <v>1</v>
      </c>
      <c r="D2" s="100" t="s">
        <v>62</v>
      </c>
      <c r="E2" s="100"/>
      <c r="F2" s="100"/>
      <c r="G2" s="100"/>
      <c r="H2" s="100"/>
      <c r="I2" s="100"/>
      <c r="J2" s="100"/>
      <c r="K2" s="100"/>
    </row>
    <row r="3" spans="1:11" s="22" customFormat="1" ht="15" customHeight="1" x14ac:dyDescent="0.25">
      <c r="A3" s="92"/>
      <c r="B3" s="92"/>
      <c r="C3" s="92"/>
      <c r="D3" s="101" t="s">
        <v>79</v>
      </c>
      <c r="E3" s="101"/>
      <c r="F3" s="101"/>
      <c r="G3" s="101"/>
      <c r="H3" s="101"/>
      <c r="I3" s="101"/>
      <c r="J3" s="101"/>
      <c r="K3" s="101"/>
    </row>
    <row r="4" spans="1:11" s="22" customFormat="1" ht="19.5" customHeight="1" x14ac:dyDescent="0.2">
      <c r="A4" s="92"/>
      <c r="B4" s="92"/>
      <c r="C4" s="92"/>
      <c r="D4" s="97" t="s">
        <v>88</v>
      </c>
      <c r="E4" s="98"/>
      <c r="F4" s="98"/>
      <c r="G4" s="99"/>
      <c r="H4" s="97" t="s">
        <v>89</v>
      </c>
      <c r="I4" s="98"/>
      <c r="J4" s="98"/>
      <c r="K4" s="99"/>
    </row>
    <row r="5" spans="1:11" s="22" customFormat="1" ht="19.5" customHeight="1" x14ac:dyDescent="0.2">
      <c r="A5" s="92"/>
      <c r="B5" s="92"/>
      <c r="C5" s="92"/>
      <c r="D5" s="4" t="s">
        <v>95</v>
      </c>
      <c r="E5" s="94" t="s">
        <v>94</v>
      </c>
      <c r="F5" s="95"/>
      <c r="G5" s="96"/>
      <c r="H5" s="4" t="s">
        <v>95</v>
      </c>
      <c r="I5" s="94" t="s">
        <v>94</v>
      </c>
      <c r="J5" s="95"/>
      <c r="K5" s="96"/>
    </row>
    <row r="6" spans="1:11" s="22" customFormat="1" ht="19.5" customHeight="1" x14ac:dyDescent="0.2">
      <c r="A6" s="93"/>
      <c r="B6" s="93"/>
      <c r="C6" s="93"/>
      <c r="D6" s="35" t="s">
        <v>18</v>
      </c>
      <c r="E6" s="25" t="s">
        <v>19</v>
      </c>
      <c r="F6" s="25" t="s">
        <v>20</v>
      </c>
      <c r="G6" s="25" t="s">
        <v>18</v>
      </c>
      <c r="H6" s="35" t="s">
        <v>18</v>
      </c>
      <c r="I6" s="25" t="s">
        <v>19</v>
      </c>
      <c r="J6" s="25" t="s">
        <v>20</v>
      </c>
      <c r="K6" s="25" t="s">
        <v>18</v>
      </c>
    </row>
    <row r="7" spans="1:11" s="2" customFormat="1" ht="15" x14ac:dyDescent="0.2">
      <c r="A7" s="4">
        <v>1</v>
      </c>
      <c r="B7" s="4">
        <v>2</v>
      </c>
      <c r="C7" s="3">
        <v>3</v>
      </c>
      <c r="D7" s="3">
        <v>4</v>
      </c>
      <c r="E7" s="25">
        <v>5</v>
      </c>
      <c r="F7" s="25">
        <v>6</v>
      </c>
      <c r="G7" s="25">
        <v>7</v>
      </c>
      <c r="H7" s="3">
        <f>G7+1</f>
        <v>8</v>
      </c>
      <c r="I7" s="3">
        <f t="shared" ref="I7:K7" si="0">H7+1</f>
        <v>9</v>
      </c>
      <c r="J7" s="3">
        <f t="shared" si="0"/>
        <v>10</v>
      </c>
      <c r="K7" s="3">
        <f t="shared" si="0"/>
        <v>11</v>
      </c>
    </row>
    <row r="8" spans="1:11" s="2" customFormat="1" ht="17.25" customHeight="1" x14ac:dyDescent="0.2">
      <c r="A8" s="10" t="s">
        <v>40</v>
      </c>
      <c r="B8" s="6" t="s">
        <v>2</v>
      </c>
      <c r="C8" s="3" t="s">
        <v>21</v>
      </c>
      <c r="D8" s="29">
        <v>466268.45908259775</v>
      </c>
      <c r="E8" s="29">
        <f t="shared" ref="E8:K8" si="1">E9+E10</f>
        <v>228086</v>
      </c>
      <c r="F8" s="29">
        <f t="shared" si="1"/>
        <v>211404.80000000002</v>
      </c>
      <c r="G8" s="29">
        <f t="shared" si="1"/>
        <v>439490.80000000005</v>
      </c>
      <c r="H8" s="29">
        <f t="shared" si="1"/>
        <v>487460.446</v>
      </c>
      <c r="I8" s="29">
        <f t="shared" si="1"/>
        <v>235712</v>
      </c>
      <c r="J8" s="29">
        <f t="shared" si="1"/>
        <v>241863</v>
      </c>
      <c r="K8" s="29">
        <f t="shared" si="1"/>
        <v>477575</v>
      </c>
    </row>
    <row r="9" spans="1:11" s="2" customFormat="1" ht="15" x14ac:dyDescent="0.2">
      <c r="A9" s="11" t="s">
        <v>11</v>
      </c>
      <c r="B9" s="7" t="s">
        <v>22</v>
      </c>
      <c r="C9" s="3" t="s">
        <v>21</v>
      </c>
      <c r="D9" s="30">
        <v>466268.45908259775</v>
      </c>
      <c r="E9" s="75">
        <v>228086</v>
      </c>
      <c r="F9" s="75">
        <v>211404.80000000002</v>
      </c>
      <c r="G9" s="30">
        <f>E9+F9</f>
        <v>439490.80000000005</v>
      </c>
      <c r="H9" s="30">
        <v>487460.446</v>
      </c>
      <c r="I9" s="75">
        <v>235712</v>
      </c>
      <c r="J9" s="75">
        <v>241863</v>
      </c>
      <c r="K9" s="30">
        <f>I9+J9</f>
        <v>477575</v>
      </c>
    </row>
    <row r="10" spans="1:11" s="2" customFormat="1" ht="15" x14ac:dyDescent="0.2">
      <c r="A10" s="11" t="s">
        <v>12</v>
      </c>
      <c r="B10" s="8" t="s">
        <v>3</v>
      </c>
      <c r="C10" s="3" t="s">
        <v>21</v>
      </c>
      <c r="D10" s="30">
        <v>0</v>
      </c>
      <c r="E10" s="30"/>
      <c r="F10" s="30"/>
      <c r="G10" s="30">
        <f>E10+F10</f>
        <v>0</v>
      </c>
      <c r="H10" s="30">
        <v>0</v>
      </c>
      <c r="I10" s="30"/>
      <c r="J10" s="30"/>
      <c r="K10" s="30">
        <f>I10+J10</f>
        <v>0</v>
      </c>
    </row>
    <row r="11" spans="1:11" s="2" customFormat="1" ht="28.5" x14ac:dyDescent="0.2">
      <c r="A11" s="10" t="s">
        <v>41</v>
      </c>
      <c r="B11" s="6" t="s">
        <v>23</v>
      </c>
      <c r="C11" s="3" t="s">
        <v>21</v>
      </c>
      <c r="D11" s="30"/>
      <c r="E11" s="30"/>
      <c r="F11" s="30"/>
      <c r="G11" s="30"/>
      <c r="H11" s="30"/>
      <c r="I11" s="30"/>
      <c r="J11" s="30"/>
      <c r="K11" s="30"/>
    </row>
    <row r="12" spans="1:11" s="2" customFormat="1" ht="18.75" customHeight="1" x14ac:dyDescent="0.2">
      <c r="A12" s="11" t="s">
        <v>42</v>
      </c>
      <c r="B12" s="12" t="s">
        <v>6</v>
      </c>
      <c r="C12" s="3" t="s">
        <v>21</v>
      </c>
      <c r="D12" s="30">
        <v>83.294082597755036</v>
      </c>
      <c r="E12" s="75">
        <v>33.582000000000001</v>
      </c>
      <c r="F12" s="75">
        <v>33.582000000000001</v>
      </c>
      <c r="G12" s="30">
        <f>E12+F12</f>
        <v>67.164000000000001</v>
      </c>
      <c r="H12" s="30">
        <v>64.941000000000003</v>
      </c>
      <c r="I12" s="75">
        <v>33.582000000000001</v>
      </c>
      <c r="J12" s="75">
        <v>33.582000000000001</v>
      </c>
      <c r="K12" s="30">
        <f>I12+J12</f>
        <v>67.164000000000001</v>
      </c>
    </row>
    <row r="13" spans="1:11" s="2" customFormat="1" ht="15" x14ac:dyDescent="0.2">
      <c r="A13" s="11" t="s">
        <v>24</v>
      </c>
      <c r="B13" s="12" t="s">
        <v>4</v>
      </c>
      <c r="C13" s="3" t="s">
        <v>21</v>
      </c>
      <c r="D13" s="30">
        <v>466185.16499999998</v>
      </c>
      <c r="E13" s="30">
        <f t="shared" ref="E13:K13" si="2">E8+E11-E12</f>
        <v>228052.41800000001</v>
      </c>
      <c r="F13" s="30">
        <f t="shared" si="2"/>
        <v>211371.21800000002</v>
      </c>
      <c r="G13" s="30">
        <f t="shared" si="2"/>
        <v>439423.63600000006</v>
      </c>
      <c r="H13" s="30">
        <f t="shared" si="2"/>
        <v>487395.505</v>
      </c>
      <c r="I13" s="30">
        <f t="shared" si="2"/>
        <v>235678.41800000001</v>
      </c>
      <c r="J13" s="30">
        <f t="shared" si="2"/>
        <v>241829.41800000001</v>
      </c>
      <c r="K13" s="30">
        <f t="shared" si="2"/>
        <v>477507.83600000001</v>
      </c>
    </row>
    <row r="14" spans="1:11" s="2" customFormat="1" ht="15" x14ac:dyDescent="0.2">
      <c r="A14" s="11" t="s">
        <v>25</v>
      </c>
      <c r="B14" s="12" t="s">
        <v>5</v>
      </c>
      <c r="C14" s="3" t="s">
        <v>21</v>
      </c>
      <c r="D14" s="30">
        <v>4662</v>
      </c>
      <c r="E14" s="30">
        <f>E15+E16</f>
        <v>2262.0920000000001</v>
      </c>
      <c r="F14" s="30">
        <f>F15+F16</f>
        <v>2094.7370000000001</v>
      </c>
      <c r="G14" s="30">
        <f>G15+G16</f>
        <v>4356.8289999999997</v>
      </c>
      <c r="H14" s="30">
        <v>4874.0889999999999</v>
      </c>
      <c r="I14" s="30">
        <f>I15+I16</f>
        <v>2335.4139999999998</v>
      </c>
      <c r="J14" s="30">
        <f>J15+J16</f>
        <v>2443.8129999999996</v>
      </c>
      <c r="K14" s="30">
        <f>K15+K16</f>
        <v>4779.226999999999</v>
      </c>
    </row>
    <row r="15" spans="1:11" s="2" customFormat="1" ht="18" customHeight="1" x14ac:dyDescent="0.2">
      <c r="A15" s="11" t="s">
        <v>13</v>
      </c>
      <c r="B15" s="7" t="s">
        <v>26</v>
      </c>
      <c r="C15" s="3" t="s">
        <v>21</v>
      </c>
      <c r="D15" s="30">
        <v>4662</v>
      </c>
      <c r="E15" s="75">
        <v>2262.0920000000001</v>
      </c>
      <c r="F15" s="75">
        <v>2094.7370000000001</v>
      </c>
      <c r="G15" s="30">
        <f>E15+F15</f>
        <v>4356.8289999999997</v>
      </c>
      <c r="H15" s="30">
        <v>4874.0889999999999</v>
      </c>
      <c r="I15" s="75">
        <v>2335.4139999999998</v>
      </c>
      <c r="J15" s="75">
        <v>2443.8129999999996</v>
      </c>
      <c r="K15" s="30">
        <f>I15+J15</f>
        <v>4779.226999999999</v>
      </c>
    </row>
    <row r="16" spans="1:11" s="2" customFormat="1" ht="18" customHeight="1" x14ac:dyDescent="0.2">
      <c r="A16" s="11" t="s">
        <v>14</v>
      </c>
      <c r="B16" s="7" t="s">
        <v>27</v>
      </c>
      <c r="C16" s="3" t="s">
        <v>21</v>
      </c>
      <c r="D16" s="30">
        <v>0</v>
      </c>
      <c r="E16" s="30"/>
      <c r="F16" s="30"/>
      <c r="G16" s="30">
        <f>E16+F16</f>
        <v>0</v>
      </c>
      <c r="H16" s="30">
        <v>0</v>
      </c>
      <c r="I16" s="30"/>
      <c r="J16" s="30"/>
      <c r="K16" s="30">
        <f>I16+J16</f>
        <v>0</v>
      </c>
    </row>
    <row r="17" spans="1:11" s="24" customFormat="1" ht="18" customHeight="1" x14ac:dyDescent="0.2">
      <c r="A17" s="10" t="s">
        <v>28</v>
      </c>
      <c r="B17" s="6" t="s">
        <v>56</v>
      </c>
      <c r="C17" s="23" t="s">
        <v>21</v>
      </c>
      <c r="D17" s="31">
        <v>461523.16499999998</v>
      </c>
      <c r="E17" s="31">
        <f t="shared" ref="E17:K17" si="3">E13-E14</f>
        <v>225790.326</v>
      </c>
      <c r="F17" s="31">
        <f t="shared" si="3"/>
        <v>209276.48100000003</v>
      </c>
      <c r="G17" s="31">
        <f t="shared" si="3"/>
        <v>435066.80700000003</v>
      </c>
      <c r="H17" s="31">
        <f t="shared" si="3"/>
        <v>482521.41600000003</v>
      </c>
      <c r="I17" s="31">
        <f t="shared" si="3"/>
        <v>233343.00400000002</v>
      </c>
      <c r="J17" s="31">
        <f t="shared" si="3"/>
        <v>239385.60500000001</v>
      </c>
      <c r="K17" s="31">
        <f t="shared" si="3"/>
        <v>472728.609</v>
      </c>
    </row>
    <row r="18" spans="1:11" s="2" customFormat="1" ht="18.75" customHeight="1" x14ac:dyDescent="0.2">
      <c r="A18" s="11" t="s">
        <v>30</v>
      </c>
      <c r="B18" s="12" t="s">
        <v>55</v>
      </c>
      <c r="C18" s="3" t="s">
        <v>21</v>
      </c>
      <c r="D18" s="30">
        <v>0</v>
      </c>
      <c r="E18" s="30">
        <f>E19+E20+E21</f>
        <v>0</v>
      </c>
      <c r="F18" s="30">
        <f>F19+F20+F21</f>
        <v>0</v>
      </c>
      <c r="G18" s="30">
        <f>G19+G20+G21</f>
        <v>0</v>
      </c>
      <c r="H18" s="30">
        <v>0</v>
      </c>
      <c r="I18" s="30">
        <f>I19+I20+I21</f>
        <v>0</v>
      </c>
      <c r="J18" s="30">
        <f>J19+J20+J21</f>
        <v>0</v>
      </c>
      <c r="K18" s="30">
        <f>K19+K20+K21</f>
        <v>0</v>
      </c>
    </row>
    <row r="19" spans="1:11" s="2" customFormat="1" ht="18" hidden="1" customHeight="1" x14ac:dyDescent="0.2">
      <c r="A19" s="11"/>
      <c r="B19" s="7"/>
      <c r="C19" s="3"/>
      <c r="D19" s="30">
        <v>0</v>
      </c>
      <c r="E19" s="30"/>
      <c r="F19" s="30"/>
      <c r="G19" s="30">
        <f>E19+F19</f>
        <v>0</v>
      </c>
      <c r="H19" s="30">
        <v>0</v>
      </c>
      <c r="I19" s="30"/>
      <c r="J19" s="30"/>
      <c r="K19" s="30">
        <f>I19+J19</f>
        <v>0</v>
      </c>
    </row>
    <row r="20" spans="1:11" s="2" customFormat="1" ht="15" hidden="1" customHeight="1" x14ac:dyDescent="0.2">
      <c r="A20" s="11"/>
      <c r="B20" s="7"/>
      <c r="C20" s="3"/>
      <c r="D20" s="30">
        <v>0</v>
      </c>
      <c r="E20" s="30"/>
      <c r="F20" s="30"/>
      <c r="G20" s="30">
        <f>E20+F20</f>
        <v>0</v>
      </c>
      <c r="H20" s="30">
        <v>0</v>
      </c>
      <c r="I20" s="30"/>
      <c r="J20" s="30"/>
      <c r="K20" s="30">
        <f>I20+J20</f>
        <v>0</v>
      </c>
    </row>
    <row r="21" spans="1:11" s="2" customFormat="1" ht="15" x14ac:dyDescent="0.2">
      <c r="A21" s="11" t="s">
        <v>15</v>
      </c>
      <c r="B21" s="7" t="s">
        <v>29</v>
      </c>
      <c r="C21" s="3" t="s">
        <v>21</v>
      </c>
      <c r="D21" s="30">
        <v>0</v>
      </c>
      <c r="E21" s="30"/>
      <c r="F21" s="30"/>
      <c r="G21" s="30">
        <f>E21+F21</f>
        <v>0</v>
      </c>
      <c r="H21" s="30">
        <v>0</v>
      </c>
      <c r="I21" s="30"/>
      <c r="J21" s="30"/>
      <c r="K21" s="30">
        <f>I21+J21</f>
        <v>0</v>
      </c>
    </row>
    <row r="22" spans="1:11" s="2" customFormat="1" ht="15" x14ac:dyDescent="0.2">
      <c r="A22" s="10" t="s">
        <v>43</v>
      </c>
      <c r="B22" s="6" t="s">
        <v>57</v>
      </c>
      <c r="C22" s="3" t="s">
        <v>21</v>
      </c>
      <c r="D22" s="30">
        <v>461523.16499999998</v>
      </c>
      <c r="E22" s="30">
        <f t="shared" ref="E22:K22" si="4">E17-E18</f>
        <v>225790.326</v>
      </c>
      <c r="F22" s="30">
        <f t="shared" si="4"/>
        <v>209276.48100000003</v>
      </c>
      <c r="G22" s="30">
        <f t="shared" si="4"/>
        <v>435066.80700000003</v>
      </c>
      <c r="H22" s="30">
        <f t="shared" si="4"/>
        <v>482521.41600000003</v>
      </c>
      <c r="I22" s="30">
        <f t="shared" si="4"/>
        <v>233343.00400000002</v>
      </c>
      <c r="J22" s="30">
        <f t="shared" si="4"/>
        <v>239385.60500000001</v>
      </c>
      <c r="K22" s="30">
        <f t="shared" si="4"/>
        <v>472728.609</v>
      </c>
    </row>
    <row r="23" spans="1:11" s="2" customFormat="1" ht="15" x14ac:dyDescent="0.2">
      <c r="A23" s="10"/>
      <c r="B23" s="6"/>
      <c r="C23" s="3"/>
      <c r="D23" s="30">
        <v>461523.16499999998</v>
      </c>
      <c r="E23" s="30">
        <f t="shared" ref="E23:K23" si="5">E24+E31+E34</f>
        <v>225790.326</v>
      </c>
      <c r="F23" s="30">
        <f t="shared" si="5"/>
        <v>209276.48099999997</v>
      </c>
      <c r="G23" s="30">
        <f t="shared" si="5"/>
        <v>435066.80699999997</v>
      </c>
      <c r="H23" s="30">
        <f t="shared" si="5"/>
        <v>482521.41600000003</v>
      </c>
      <c r="I23" s="30">
        <f t="shared" si="5"/>
        <v>233343.00399999999</v>
      </c>
      <c r="J23" s="30">
        <f t="shared" si="5"/>
        <v>239385.60499999998</v>
      </c>
      <c r="K23" s="30">
        <f t="shared" si="5"/>
        <v>472728.60899999994</v>
      </c>
    </row>
    <row r="24" spans="1:11" s="24" customFormat="1" ht="14.25" hidden="1" customHeight="1" x14ac:dyDescent="0.2">
      <c r="A24" s="10" t="s">
        <v>44</v>
      </c>
      <c r="B24" s="6" t="s">
        <v>34</v>
      </c>
      <c r="C24" s="23" t="s">
        <v>21</v>
      </c>
      <c r="D24" s="31">
        <v>0</v>
      </c>
      <c r="E24" s="31">
        <f>E25+E28</f>
        <v>0</v>
      </c>
      <c r="F24" s="31">
        <f>F25+F28</f>
        <v>0</v>
      </c>
      <c r="G24" s="31">
        <f>G25+G28</f>
        <v>0</v>
      </c>
      <c r="H24" s="31">
        <v>0</v>
      </c>
      <c r="I24" s="31">
        <f>I25+I28</f>
        <v>0</v>
      </c>
      <c r="J24" s="31">
        <f>J25+J28</f>
        <v>0</v>
      </c>
      <c r="K24" s="31">
        <f>K25+K28</f>
        <v>0</v>
      </c>
    </row>
    <row r="25" spans="1:11" s="2" customFormat="1" ht="15.75" hidden="1" customHeight="1" x14ac:dyDescent="0.2">
      <c r="A25" s="11"/>
      <c r="B25" s="7" t="s">
        <v>35</v>
      </c>
      <c r="C25" s="3" t="s">
        <v>21</v>
      </c>
      <c r="D25" s="30">
        <v>0</v>
      </c>
      <c r="E25" s="30">
        <f>E26+E27</f>
        <v>0</v>
      </c>
      <c r="F25" s="30">
        <f>F26+F27</f>
        <v>0</v>
      </c>
      <c r="G25" s="30">
        <f>G26+G27</f>
        <v>0</v>
      </c>
      <c r="H25" s="30">
        <v>0</v>
      </c>
      <c r="I25" s="30">
        <f>I26+I27</f>
        <v>0</v>
      </c>
      <c r="J25" s="30">
        <f>J26+J27</f>
        <v>0</v>
      </c>
      <c r="K25" s="30">
        <f>K26+K27</f>
        <v>0</v>
      </c>
    </row>
    <row r="26" spans="1:11" s="2" customFormat="1" ht="15" hidden="1" customHeight="1" x14ac:dyDescent="0.2">
      <c r="A26" s="11"/>
      <c r="B26" s="8" t="s">
        <v>31</v>
      </c>
      <c r="C26" s="3" t="s">
        <v>21</v>
      </c>
      <c r="D26" s="30">
        <v>0</v>
      </c>
      <c r="E26" s="30"/>
      <c r="F26" s="30"/>
      <c r="G26" s="30">
        <f>E26+F26</f>
        <v>0</v>
      </c>
      <c r="H26" s="30">
        <v>0</v>
      </c>
      <c r="I26" s="30"/>
      <c r="J26" s="30"/>
      <c r="K26" s="30">
        <f>I26+J26</f>
        <v>0</v>
      </c>
    </row>
    <row r="27" spans="1:11" s="2" customFormat="1" ht="15" hidden="1" customHeight="1" x14ac:dyDescent="0.2">
      <c r="A27" s="11"/>
      <c r="B27" s="8" t="s">
        <v>32</v>
      </c>
      <c r="C27" s="3" t="s">
        <v>21</v>
      </c>
      <c r="D27" s="30">
        <v>0</v>
      </c>
      <c r="E27" s="30"/>
      <c r="F27" s="30"/>
      <c r="G27" s="30">
        <f>E27+F27</f>
        <v>0</v>
      </c>
      <c r="H27" s="30">
        <v>0</v>
      </c>
      <c r="I27" s="30"/>
      <c r="J27" s="30"/>
      <c r="K27" s="30">
        <f>I27+J27</f>
        <v>0</v>
      </c>
    </row>
    <row r="28" spans="1:11" s="2" customFormat="1" ht="15" hidden="1" customHeight="1" x14ac:dyDescent="0.2">
      <c r="A28" s="11" t="s">
        <v>45</v>
      </c>
      <c r="B28" s="7" t="s">
        <v>36</v>
      </c>
      <c r="C28" s="3" t="s">
        <v>21</v>
      </c>
      <c r="D28" s="30">
        <v>0</v>
      </c>
      <c r="E28" s="30">
        <f t="shared" ref="E28:G28" si="6">E29+E30</f>
        <v>0</v>
      </c>
      <c r="F28" s="30">
        <f t="shared" si="6"/>
        <v>0</v>
      </c>
      <c r="G28" s="30">
        <f t="shared" si="6"/>
        <v>0</v>
      </c>
      <c r="H28" s="30">
        <v>0</v>
      </c>
      <c r="I28" s="30">
        <f t="shared" ref="I28:K28" si="7">I29+I30</f>
        <v>0</v>
      </c>
      <c r="J28" s="30">
        <f t="shared" si="7"/>
        <v>0</v>
      </c>
      <c r="K28" s="30">
        <f t="shared" si="7"/>
        <v>0</v>
      </c>
    </row>
    <row r="29" spans="1:11" s="2" customFormat="1" ht="15" hidden="1" customHeight="1" x14ac:dyDescent="0.2">
      <c r="A29" s="11"/>
      <c r="B29" s="8" t="s">
        <v>31</v>
      </c>
      <c r="C29" s="3" t="s">
        <v>21</v>
      </c>
      <c r="D29" s="30">
        <v>0</v>
      </c>
      <c r="E29" s="30"/>
      <c r="F29" s="30"/>
      <c r="G29" s="30">
        <f>E29+F29</f>
        <v>0</v>
      </c>
      <c r="H29" s="30">
        <v>0</v>
      </c>
      <c r="I29" s="30"/>
      <c r="J29" s="30"/>
      <c r="K29" s="30">
        <f>I29+J29</f>
        <v>0</v>
      </c>
    </row>
    <row r="30" spans="1:11" s="2" customFormat="1" ht="15" hidden="1" customHeight="1" x14ac:dyDescent="0.2">
      <c r="A30" s="11"/>
      <c r="B30" s="8" t="s">
        <v>32</v>
      </c>
      <c r="C30" s="3" t="s">
        <v>21</v>
      </c>
      <c r="D30" s="30">
        <v>0</v>
      </c>
      <c r="E30" s="30"/>
      <c r="F30" s="30"/>
      <c r="G30" s="30">
        <f>E30+F30</f>
        <v>0</v>
      </c>
      <c r="H30" s="30">
        <v>0</v>
      </c>
      <c r="I30" s="30"/>
      <c r="J30" s="30"/>
      <c r="K30" s="30">
        <f>I30+J30</f>
        <v>0</v>
      </c>
    </row>
    <row r="31" spans="1:11" s="24" customFormat="1" ht="14.25" hidden="1" customHeight="1" x14ac:dyDescent="0.2">
      <c r="A31" s="10" t="s">
        <v>16</v>
      </c>
      <c r="B31" s="13" t="s">
        <v>37</v>
      </c>
      <c r="C31" s="23" t="s">
        <v>21</v>
      </c>
      <c r="D31" s="31">
        <v>0</v>
      </c>
      <c r="E31" s="31">
        <f t="shared" ref="E31:G31" si="8">E32+E33</f>
        <v>0</v>
      </c>
      <c r="F31" s="31">
        <f t="shared" si="8"/>
        <v>0</v>
      </c>
      <c r="G31" s="31">
        <f t="shared" si="8"/>
        <v>0</v>
      </c>
      <c r="H31" s="31">
        <v>0</v>
      </c>
      <c r="I31" s="31">
        <f t="shared" ref="I31:K31" si="9">I32+I33</f>
        <v>0</v>
      </c>
      <c r="J31" s="31">
        <f t="shared" si="9"/>
        <v>0</v>
      </c>
      <c r="K31" s="31">
        <f t="shared" si="9"/>
        <v>0</v>
      </c>
    </row>
    <row r="32" spans="1:11" s="2" customFormat="1" ht="15" hidden="1" customHeight="1" x14ac:dyDescent="0.2">
      <c r="A32" s="11"/>
      <c r="B32" s="8" t="s">
        <v>31</v>
      </c>
      <c r="C32" s="3" t="s">
        <v>21</v>
      </c>
      <c r="D32" s="30">
        <v>0</v>
      </c>
      <c r="E32" s="30"/>
      <c r="F32" s="30"/>
      <c r="G32" s="30">
        <f>E32+F32</f>
        <v>0</v>
      </c>
      <c r="H32" s="30">
        <v>0</v>
      </c>
      <c r="I32" s="30"/>
      <c r="J32" s="30"/>
      <c r="K32" s="30">
        <f>I32+J32</f>
        <v>0</v>
      </c>
    </row>
    <row r="33" spans="1:11" s="2" customFormat="1" ht="15" hidden="1" customHeight="1" x14ac:dyDescent="0.2">
      <c r="A33" s="11"/>
      <c r="B33" s="9" t="s">
        <v>39</v>
      </c>
      <c r="C33" s="3" t="s">
        <v>21</v>
      </c>
      <c r="D33" s="30">
        <v>0</v>
      </c>
      <c r="E33" s="30"/>
      <c r="F33" s="30"/>
      <c r="G33" s="30">
        <f>E33+F33</f>
        <v>0</v>
      </c>
      <c r="H33" s="30">
        <v>0</v>
      </c>
      <c r="I33" s="30"/>
      <c r="J33" s="30"/>
      <c r="K33" s="30">
        <f>I33+J33</f>
        <v>0</v>
      </c>
    </row>
    <row r="34" spans="1:11" s="24" customFormat="1" ht="14.25" x14ac:dyDescent="0.2">
      <c r="A34" s="10" t="s">
        <v>46</v>
      </c>
      <c r="B34" s="13" t="s">
        <v>38</v>
      </c>
      <c r="C34" s="23" t="s">
        <v>21</v>
      </c>
      <c r="D34" s="31">
        <v>461523.16499999998</v>
      </c>
      <c r="E34" s="31">
        <f t="shared" ref="E34:K34" si="10">E35+E36</f>
        <v>225790.326</v>
      </c>
      <c r="F34" s="31">
        <f t="shared" si="10"/>
        <v>209276.48099999997</v>
      </c>
      <c r="G34" s="31">
        <f t="shared" si="10"/>
        <v>435066.80699999997</v>
      </c>
      <c r="H34" s="31">
        <f t="shared" si="10"/>
        <v>482521.41600000003</v>
      </c>
      <c r="I34" s="31">
        <f t="shared" si="10"/>
        <v>233343.00399999999</v>
      </c>
      <c r="J34" s="31">
        <f t="shared" si="10"/>
        <v>239385.60499999998</v>
      </c>
      <c r="K34" s="31">
        <f t="shared" si="10"/>
        <v>472728.60899999994</v>
      </c>
    </row>
    <row r="35" spans="1:11" s="2" customFormat="1" ht="15" x14ac:dyDescent="0.2">
      <c r="A35" s="11"/>
      <c r="B35" s="8" t="s">
        <v>31</v>
      </c>
      <c r="C35" s="3" t="s">
        <v>21</v>
      </c>
      <c r="D35" s="30">
        <v>461523.16499999998</v>
      </c>
      <c r="E35" s="75">
        <v>225790.326</v>
      </c>
      <c r="F35" s="75">
        <v>209276.48099999997</v>
      </c>
      <c r="G35" s="30">
        <f>E35+F35</f>
        <v>435066.80699999997</v>
      </c>
      <c r="H35" s="30">
        <v>482521.41600000003</v>
      </c>
      <c r="I35" s="75">
        <v>233343.00399999999</v>
      </c>
      <c r="J35" s="75">
        <v>239385.60499999998</v>
      </c>
      <c r="K35" s="30">
        <f>I35+J35</f>
        <v>472728.60899999994</v>
      </c>
    </row>
    <row r="36" spans="1:11" s="2" customFormat="1" ht="15" x14ac:dyDescent="0.2">
      <c r="A36" s="11"/>
      <c r="B36" s="8" t="s">
        <v>33</v>
      </c>
      <c r="C36" s="3" t="s">
        <v>21</v>
      </c>
      <c r="D36" s="30">
        <v>0</v>
      </c>
      <c r="E36" s="32"/>
      <c r="F36" s="32"/>
      <c r="G36" s="30">
        <f>E36+F36</f>
        <v>0</v>
      </c>
      <c r="H36" s="30">
        <v>0</v>
      </c>
      <c r="I36" s="32"/>
      <c r="J36" s="32"/>
      <c r="K36" s="30">
        <f>I36+J36</f>
        <v>0</v>
      </c>
    </row>
    <row r="37" spans="1:11" s="2" customFormat="1" ht="18.75" customHeight="1" x14ac:dyDescent="0.2">
      <c r="A37" s="10" t="s">
        <v>48</v>
      </c>
      <c r="B37" s="6" t="s">
        <v>7</v>
      </c>
      <c r="C37" s="3" t="s">
        <v>21</v>
      </c>
      <c r="D37" s="33">
        <v>0</v>
      </c>
      <c r="E37" s="33">
        <f>E38+E39</f>
        <v>0</v>
      </c>
      <c r="F37" s="33">
        <f>F38+F39</f>
        <v>0</v>
      </c>
      <c r="G37" s="33">
        <f>G38+G39</f>
        <v>0</v>
      </c>
      <c r="H37" s="33">
        <v>0</v>
      </c>
      <c r="I37" s="33">
        <f>I38+I39</f>
        <v>0</v>
      </c>
      <c r="J37" s="33">
        <f>J38+J39</f>
        <v>0</v>
      </c>
      <c r="K37" s="33">
        <f>K38+K39</f>
        <v>0</v>
      </c>
    </row>
    <row r="38" spans="1:11" s="2" customFormat="1" ht="30" x14ac:dyDescent="0.2">
      <c r="A38" s="11" t="s">
        <v>17</v>
      </c>
      <c r="B38" s="7" t="s">
        <v>58</v>
      </c>
      <c r="C38" s="3" t="s">
        <v>21</v>
      </c>
      <c r="D38" s="34"/>
      <c r="E38" s="34"/>
      <c r="F38" s="34"/>
      <c r="G38" s="34"/>
      <c r="H38" s="34"/>
      <c r="I38" s="34"/>
      <c r="J38" s="34"/>
      <c r="K38" s="34"/>
    </row>
    <row r="39" spans="1:11" s="2" customFormat="1" ht="30" x14ac:dyDescent="0.2">
      <c r="A39" s="11" t="s">
        <v>47</v>
      </c>
      <c r="B39" s="7" t="s">
        <v>59</v>
      </c>
      <c r="C39" s="3" t="s">
        <v>21</v>
      </c>
      <c r="D39" s="34"/>
      <c r="E39" s="34"/>
      <c r="F39" s="34"/>
      <c r="G39" s="34"/>
      <c r="H39" s="34"/>
      <c r="I39" s="34"/>
      <c r="J39" s="34"/>
      <c r="K39" s="34"/>
    </row>
    <row r="40" spans="1:11" s="2" customFormat="1" ht="42.75" x14ac:dyDescent="0.2">
      <c r="A40" s="10" t="s">
        <v>49</v>
      </c>
      <c r="B40" s="6" t="s">
        <v>60</v>
      </c>
      <c r="C40" s="3" t="s">
        <v>21</v>
      </c>
      <c r="D40" s="34"/>
      <c r="E40" s="34"/>
      <c r="F40" s="34"/>
      <c r="G40" s="34"/>
      <c r="H40" s="34"/>
      <c r="I40" s="34"/>
      <c r="J40" s="34"/>
      <c r="K40" s="34"/>
    </row>
    <row r="41" spans="1:11" s="2" customFormat="1" ht="15" x14ac:dyDescent="0.2">
      <c r="A41" s="10" t="s">
        <v>50</v>
      </c>
      <c r="B41" s="6" t="s">
        <v>8</v>
      </c>
      <c r="C41" s="3" t="s">
        <v>9</v>
      </c>
      <c r="D41" s="28"/>
      <c r="E41" s="28"/>
      <c r="F41" s="28"/>
      <c r="G41" s="28"/>
      <c r="H41" s="28"/>
      <c r="I41" s="28"/>
      <c r="J41" s="28"/>
      <c r="K41" s="28"/>
    </row>
  </sheetData>
  <mergeCells count="10">
    <mergeCell ref="H4:K4"/>
    <mergeCell ref="I5:K5"/>
    <mergeCell ref="D2:K2"/>
    <mergeCell ref="D3:K3"/>
    <mergeCell ref="C2:C6"/>
    <mergeCell ref="A1:G1"/>
    <mergeCell ref="B2:B6"/>
    <mergeCell ref="A2:A6"/>
    <mergeCell ref="E5:G5"/>
    <mergeCell ref="D4:G4"/>
  </mergeCells>
  <phoneticPr fontId="4" type="noConversion"/>
  <printOptions horizontalCentered="1"/>
  <pageMargins left="0.39370078740157483" right="0.39370078740157483" top="0.98425196850393704" bottom="0.39370078740157483" header="0.27559055118110237" footer="0.27559055118110237"/>
  <pageSetup paperSize="9" scale="54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C39E1-C405-4F22-B572-545C72BBCF2B}">
  <dimension ref="A1:I6"/>
  <sheetViews>
    <sheetView topLeftCell="C1" zoomScale="85" zoomScaleNormal="85" workbookViewId="0">
      <selection activeCell="G15" sqref="G15"/>
    </sheetView>
  </sheetViews>
  <sheetFormatPr defaultColWidth="9.140625" defaultRowHeight="15" x14ac:dyDescent="0.25"/>
  <cols>
    <col min="1" max="1" width="7" style="37" customWidth="1"/>
    <col min="2" max="2" width="41.5703125" style="37" customWidth="1"/>
    <col min="3" max="4" width="15.7109375" style="37" customWidth="1"/>
    <col min="5" max="5" width="14.7109375" style="37" customWidth="1"/>
    <col min="6" max="6" width="41.5703125" style="37" customWidth="1"/>
    <col min="7" max="8" width="17.7109375" style="37" customWidth="1"/>
    <col min="9" max="9" width="13.85546875" style="37" customWidth="1"/>
    <col min="10" max="10" width="12.5703125" style="37" customWidth="1"/>
    <col min="11" max="11" width="13.28515625" style="37" customWidth="1"/>
    <col min="12" max="16384" width="9.140625" style="37"/>
  </cols>
  <sheetData>
    <row r="1" spans="1:9" ht="15.75" x14ac:dyDescent="0.25">
      <c r="A1" s="102" t="s">
        <v>80</v>
      </c>
      <c r="B1" s="102"/>
      <c r="C1" s="102"/>
      <c r="D1" s="102"/>
      <c r="E1" s="102"/>
      <c r="F1" s="102"/>
      <c r="G1" s="102"/>
      <c r="H1" s="102"/>
      <c r="I1" s="102"/>
    </row>
    <row r="2" spans="1:9" ht="15.75" x14ac:dyDescent="0.25">
      <c r="A2" s="103" t="s">
        <v>96</v>
      </c>
      <c r="B2" s="106" t="s">
        <v>97</v>
      </c>
      <c r="C2" s="107"/>
      <c r="D2" s="107"/>
      <c r="E2" s="107"/>
      <c r="F2" s="106" t="s">
        <v>98</v>
      </c>
      <c r="G2" s="107"/>
      <c r="H2" s="107"/>
      <c r="I2" s="108"/>
    </row>
    <row r="3" spans="1:9" ht="15.75" x14ac:dyDescent="0.25">
      <c r="A3" s="104"/>
      <c r="B3" s="103" t="s">
        <v>54</v>
      </c>
      <c r="C3" s="103" t="s">
        <v>1</v>
      </c>
      <c r="D3" s="109" t="s">
        <v>63</v>
      </c>
      <c r="E3" s="110"/>
      <c r="F3" s="103" t="s">
        <v>54</v>
      </c>
      <c r="G3" s="103" t="s">
        <v>1</v>
      </c>
      <c r="H3" s="109" t="s">
        <v>63</v>
      </c>
      <c r="I3" s="110"/>
    </row>
    <row r="4" spans="1:9" ht="15.75" x14ac:dyDescent="0.25">
      <c r="A4" s="105"/>
      <c r="B4" s="105"/>
      <c r="C4" s="105"/>
      <c r="D4" s="38" t="s">
        <v>88</v>
      </c>
      <c r="E4" s="38" t="s">
        <v>89</v>
      </c>
      <c r="F4" s="105"/>
      <c r="G4" s="105"/>
      <c r="H4" s="39" t="s">
        <v>88</v>
      </c>
      <c r="I4" s="39" t="str">
        <f>E4</f>
        <v>2025 год</v>
      </c>
    </row>
    <row r="5" spans="1:9" ht="15.75" x14ac:dyDescent="0.25">
      <c r="A5" s="38">
        <v>1</v>
      </c>
      <c r="B5" s="38">
        <v>2</v>
      </c>
      <c r="C5" s="38">
        <v>3</v>
      </c>
      <c r="D5" s="38">
        <v>4</v>
      </c>
      <c r="E5" s="38">
        <f>D5+1</f>
        <v>5</v>
      </c>
      <c r="F5" s="38">
        <f t="shared" ref="F5:I5" si="0">E5+1</f>
        <v>6</v>
      </c>
      <c r="G5" s="38">
        <f t="shared" si="0"/>
        <v>7</v>
      </c>
      <c r="H5" s="38">
        <f t="shared" si="0"/>
        <v>8</v>
      </c>
      <c r="I5" s="38">
        <f t="shared" si="0"/>
        <v>9</v>
      </c>
    </row>
    <row r="6" spans="1:9" s="46" customFormat="1" ht="15.75" x14ac:dyDescent="0.25">
      <c r="A6" s="41" t="s">
        <v>40</v>
      </c>
      <c r="B6" s="42" t="s">
        <v>79</v>
      </c>
      <c r="C6" s="43" t="s">
        <v>81</v>
      </c>
      <c r="D6" s="72">
        <v>84647.185594435708</v>
      </c>
      <c r="E6" s="79">
        <v>133248.65</v>
      </c>
      <c r="F6" s="42" t="s">
        <v>79</v>
      </c>
      <c r="G6" s="44" t="s">
        <v>81</v>
      </c>
      <c r="H6" s="45">
        <v>84551.243336427957</v>
      </c>
      <c r="I6" s="45">
        <v>214399.82294000001</v>
      </c>
    </row>
  </sheetData>
  <mergeCells count="10">
    <mergeCell ref="A1:I1"/>
    <mergeCell ref="A2:A4"/>
    <mergeCell ref="B2:E2"/>
    <mergeCell ref="F2:I2"/>
    <mergeCell ref="B3:B4"/>
    <mergeCell ref="C3:C4"/>
    <mergeCell ref="F3:F4"/>
    <mergeCell ref="G3:G4"/>
    <mergeCell ref="D3:E3"/>
    <mergeCell ref="H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5B66-5402-4639-9E41-E38DCD50837D}">
  <dimension ref="A1:K13"/>
  <sheetViews>
    <sheetView zoomScale="85" zoomScaleNormal="85" workbookViewId="0">
      <selection activeCell="G2" sqref="G2:G4"/>
    </sheetView>
  </sheetViews>
  <sheetFormatPr defaultColWidth="9.140625" defaultRowHeight="15" x14ac:dyDescent="0.25"/>
  <cols>
    <col min="1" max="1" width="5.85546875" style="37" customWidth="1"/>
    <col min="2" max="2" width="49.140625" style="37" customWidth="1"/>
    <col min="3" max="3" width="14.42578125" style="37" customWidth="1"/>
    <col min="4" max="5" width="13.7109375" style="37" customWidth="1"/>
    <col min="6" max="6" width="15.28515625" style="37" customWidth="1"/>
    <col min="7" max="7" width="17.140625" style="37" customWidth="1"/>
    <col min="8" max="9" width="11.85546875" style="37" customWidth="1"/>
    <col min="10" max="10" width="12.5703125" style="37" customWidth="1"/>
    <col min="11" max="11" width="14.85546875" style="37" customWidth="1"/>
    <col min="12" max="16384" width="9.140625" style="37"/>
  </cols>
  <sheetData>
    <row r="1" spans="1:11" ht="15.75" x14ac:dyDescent="0.25">
      <c r="A1" s="85" t="s">
        <v>99</v>
      </c>
      <c r="B1" s="85"/>
      <c r="C1" s="85"/>
      <c r="D1" s="85"/>
      <c r="E1" s="85"/>
      <c r="F1" s="85"/>
      <c r="G1" s="85"/>
    </row>
    <row r="2" spans="1:11" ht="15.75" x14ac:dyDescent="0.25">
      <c r="A2" s="112" t="s">
        <v>96</v>
      </c>
      <c r="B2" s="112" t="s">
        <v>54</v>
      </c>
      <c r="C2" s="112" t="s">
        <v>1</v>
      </c>
      <c r="D2" s="115" t="s">
        <v>64</v>
      </c>
      <c r="E2" s="115"/>
      <c r="F2" s="103" t="s">
        <v>100</v>
      </c>
      <c r="G2" s="103" t="s">
        <v>101</v>
      </c>
      <c r="H2" s="115" t="s">
        <v>64</v>
      </c>
      <c r="I2" s="115"/>
      <c r="J2" s="103" t="s">
        <v>100</v>
      </c>
      <c r="K2" s="103" t="s">
        <v>101</v>
      </c>
    </row>
    <row r="3" spans="1:11" ht="15.75" x14ac:dyDescent="0.25">
      <c r="A3" s="113"/>
      <c r="B3" s="113"/>
      <c r="C3" s="113"/>
      <c r="D3" s="116" t="s">
        <v>88</v>
      </c>
      <c r="E3" s="117"/>
      <c r="F3" s="104"/>
      <c r="G3" s="104"/>
      <c r="H3" s="116" t="s">
        <v>89</v>
      </c>
      <c r="I3" s="117"/>
      <c r="J3" s="104"/>
      <c r="K3" s="104"/>
    </row>
    <row r="4" spans="1:11" ht="15.75" x14ac:dyDescent="0.25">
      <c r="A4" s="114"/>
      <c r="B4" s="114"/>
      <c r="C4" s="114"/>
      <c r="D4" s="47" t="s">
        <v>95</v>
      </c>
      <c r="E4" s="40" t="s">
        <v>94</v>
      </c>
      <c r="F4" s="105"/>
      <c r="G4" s="105"/>
      <c r="H4" s="47" t="s">
        <v>95</v>
      </c>
      <c r="I4" s="40" t="s">
        <v>94</v>
      </c>
      <c r="J4" s="105"/>
      <c r="K4" s="105"/>
    </row>
    <row r="5" spans="1:11" ht="15.75" x14ac:dyDescent="0.25">
      <c r="A5" s="47">
        <v>1</v>
      </c>
      <c r="B5" s="48">
        <v>2</v>
      </c>
      <c r="C5" s="47">
        <v>3</v>
      </c>
      <c r="D5" s="49">
        <v>4</v>
      </c>
      <c r="E5" s="40">
        <v>5</v>
      </c>
      <c r="F5" s="49">
        <v>6</v>
      </c>
      <c r="G5" s="49">
        <v>7</v>
      </c>
      <c r="H5" s="49">
        <f>G5+1</f>
        <v>8</v>
      </c>
      <c r="I5" s="49">
        <f t="shared" ref="I5:K5" si="0">H5+1</f>
        <v>9</v>
      </c>
      <c r="J5" s="49">
        <f t="shared" si="0"/>
        <v>10</v>
      </c>
      <c r="K5" s="49">
        <f t="shared" si="0"/>
        <v>11</v>
      </c>
    </row>
    <row r="6" spans="1:11" ht="15.75" customHeight="1" x14ac:dyDescent="0.25">
      <c r="A6" s="50" t="s">
        <v>65</v>
      </c>
      <c r="B6" s="111" t="s">
        <v>68</v>
      </c>
      <c r="C6" s="111"/>
      <c r="D6" s="111"/>
      <c r="E6" s="111"/>
      <c r="F6" s="111"/>
      <c r="G6" s="111"/>
      <c r="H6" s="111"/>
      <c r="I6" s="111"/>
      <c r="J6" s="111"/>
      <c r="K6" s="111"/>
    </row>
    <row r="7" spans="1:11" ht="47.25" x14ac:dyDescent="0.25">
      <c r="A7" s="51">
        <v>1</v>
      </c>
      <c r="B7" s="52" t="s">
        <v>69</v>
      </c>
      <c r="C7" s="53" t="s">
        <v>70</v>
      </c>
      <c r="D7" s="53">
        <f>D8/D9</f>
        <v>0</v>
      </c>
      <c r="E7" s="53">
        <f>E8/E9</f>
        <v>0</v>
      </c>
      <c r="F7" s="53">
        <f>E7-D7</f>
        <v>0</v>
      </c>
      <c r="G7" s="54"/>
      <c r="H7" s="53">
        <f>H8/H9</f>
        <v>0</v>
      </c>
      <c r="I7" s="53">
        <f>I8/I9</f>
        <v>0</v>
      </c>
      <c r="J7" s="53">
        <f>I7-H7</f>
        <v>0</v>
      </c>
      <c r="K7" s="54"/>
    </row>
    <row r="8" spans="1:11" ht="252" x14ac:dyDescent="0.25">
      <c r="A8" s="55" t="s">
        <v>11</v>
      </c>
      <c r="B8" s="56" t="s">
        <v>71</v>
      </c>
      <c r="C8" s="57" t="s">
        <v>67</v>
      </c>
      <c r="D8" s="58">
        <v>0</v>
      </c>
      <c r="E8" s="59">
        <v>0</v>
      </c>
      <c r="F8" s="58">
        <f>E8-D8</f>
        <v>0</v>
      </c>
      <c r="G8" s="60"/>
      <c r="H8" s="58">
        <v>0</v>
      </c>
      <c r="I8" s="59">
        <v>0</v>
      </c>
      <c r="J8" s="58">
        <f>I8-H8</f>
        <v>0</v>
      </c>
      <c r="K8" s="60"/>
    </row>
    <row r="9" spans="1:11" ht="15.75" x14ac:dyDescent="0.25">
      <c r="A9" s="61" t="s">
        <v>12</v>
      </c>
      <c r="B9" s="62" t="s">
        <v>72</v>
      </c>
      <c r="C9" s="57" t="s">
        <v>73</v>
      </c>
      <c r="D9" s="63">
        <v>13.31</v>
      </c>
      <c r="E9" s="63">
        <v>13.31</v>
      </c>
      <c r="F9" s="82">
        <f>E9-D9</f>
        <v>0</v>
      </c>
      <c r="G9" s="64"/>
      <c r="H9" s="63">
        <v>13.31</v>
      </c>
      <c r="I9" s="63">
        <v>13.31</v>
      </c>
      <c r="J9" s="82">
        <f>I9-H9</f>
        <v>0</v>
      </c>
      <c r="K9" s="64"/>
    </row>
    <row r="10" spans="1:11" ht="15.75" customHeight="1" x14ac:dyDescent="0.25">
      <c r="A10" s="50" t="s">
        <v>82</v>
      </c>
      <c r="B10" s="111" t="s">
        <v>83</v>
      </c>
      <c r="C10" s="111"/>
      <c r="D10" s="111"/>
      <c r="E10" s="111"/>
      <c r="F10" s="111"/>
      <c r="G10" s="111"/>
      <c r="H10" s="111"/>
      <c r="I10" s="111"/>
      <c r="J10" s="111"/>
      <c r="K10" s="111"/>
    </row>
    <row r="11" spans="1:11" ht="47.25" x14ac:dyDescent="0.25">
      <c r="A11" s="65" t="s">
        <v>66</v>
      </c>
      <c r="B11" s="62" t="s">
        <v>84</v>
      </c>
      <c r="C11" s="51" t="s">
        <v>9</v>
      </c>
      <c r="D11" s="66">
        <f t="shared" ref="D11:E11" si="1">D13/D12*100</f>
        <v>1.0101334783488061</v>
      </c>
      <c r="E11" s="76">
        <f t="shared" si="1"/>
        <v>0.99133565480779096</v>
      </c>
      <c r="F11" s="66">
        <f>E11-D11</f>
        <v>-1.8797823541015113E-2</v>
      </c>
      <c r="G11" s="54"/>
      <c r="H11" s="83">
        <f t="shared" ref="H11:I11" si="2">H13/H12*100</f>
        <v>0.99989425603569881</v>
      </c>
      <c r="I11" s="76">
        <f t="shared" si="2"/>
        <v>1.0007280531853633</v>
      </c>
      <c r="J11" s="66">
        <f>I11-H11</f>
        <v>8.3379714966447249E-4</v>
      </c>
      <c r="K11" s="54"/>
    </row>
    <row r="12" spans="1:11" ht="31.5" x14ac:dyDescent="0.25">
      <c r="A12" s="67" t="s">
        <v>11</v>
      </c>
      <c r="B12" s="68" t="s">
        <v>85</v>
      </c>
      <c r="C12" s="51" t="s">
        <v>86</v>
      </c>
      <c r="D12" s="78">
        <v>461.52316500000001</v>
      </c>
      <c r="E12" s="69">
        <f>'Раздел 2'!G8/1000</f>
        <v>439.49080000000004</v>
      </c>
      <c r="F12" s="69">
        <f t="shared" ref="F12:F13" si="3">E12-D12</f>
        <v>-22.03236499999997</v>
      </c>
      <c r="G12" s="60"/>
      <c r="H12" s="80">
        <v>487.46044599999999</v>
      </c>
      <c r="I12" s="69">
        <v>477.57499999999999</v>
      </c>
      <c r="J12" s="69">
        <f t="shared" ref="J12:J13" si="4">I12-H12</f>
        <v>-9.8854460000000017</v>
      </c>
      <c r="K12" s="60"/>
    </row>
    <row r="13" spans="1:11" ht="47.25" x14ac:dyDescent="0.25">
      <c r="A13" s="61" t="s">
        <v>12</v>
      </c>
      <c r="B13" s="70" t="s">
        <v>87</v>
      </c>
      <c r="C13" s="49" t="s">
        <v>86</v>
      </c>
      <c r="D13" s="77">
        <v>4.6619999999999999</v>
      </c>
      <c r="E13" s="71">
        <f>'Раздел 2'!G15/1000</f>
        <v>4.3568289999999994</v>
      </c>
      <c r="F13" s="71">
        <f t="shared" si="3"/>
        <v>-0.30517100000000053</v>
      </c>
      <c r="G13" s="84"/>
      <c r="H13" s="81">
        <v>4.8740889999999997</v>
      </c>
      <c r="I13" s="71">
        <v>4.7792269999999988</v>
      </c>
      <c r="J13" s="71">
        <f t="shared" si="4"/>
        <v>-9.486200000000089E-2</v>
      </c>
      <c r="K13" s="84"/>
    </row>
  </sheetData>
  <mergeCells count="14">
    <mergeCell ref="B10:K10"/>
    <mergeCell ref="A1:G1"/>
    <mergeCell ref="A2:A4"/>
    <mergeCell ref="B2:B4"/>
    <mergeCell ref="C2:C4"/>
    <mergeCell ref="D2:E2"/>
    <mergeCell ref="F2:F4"/>
    <mergeCell ref="G2:G4"/>
    <mergeCell ref="H2:I2"/>
    <mergeCell ref="J2:J4"/>
    <mergeCell ref="K2:K4"/>
    <mergeCell ref="H3:I3"/>
    <mergeCell ref="B6:K6"/>
    <mergeCell ref="D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Раздел 1</vt:lpstr>
      <vt:lpstr>Раздел 2</vt:lpstr>
      <vt:lpstr>раздел 3</vt:lpstr>
      <vt:lpstr>раздел 4</vt:lpstr>
      <vt:lpstr>'Раздел 2'!Заголовки_для_печати</vt:lpstr>
    </vt:vector>
  </TitlesOfParts>
  <Company>garant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yulya yaroshenko</dc:creator>
  <cp:lastModifiedBy>Петрова Татьяна Геннадьевна</cp:lastModifiedBy>
  <cp:lastPrinted>2025-02-26T22:27:54Z</cp:lastPrinted>
  <dcterms:created xsi:type="dcterms:W3CDTF">2014-03-20T10:08:40Z</dcterms:created>
  <dcterms:modified xsi:type="dcterms:W3CDTF">2026-06-10T05:04:56Z</dcterms:modified>
</cp:coreProperties>
</file>