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3695" yWindow="30" windowWidth="14160" windowHeight="11250" tabRatio="830"/>
  </bookViews>
  <sheets>
    <sheet name="раздел 1" sheetId="16" r:id="rId1"/>
    <sheet name="раздел 2" sheetId="19" r:id="rId2"/>
    <sheet name="раздел 3" sheetId="17" r:id="rId3"/>
    <sheet name="раздел 4" sheetId="21" r:id="rId4"/>
    <sheet name="раздел 5" sheetId="18" r:id="rId5"/>
  </sheets>
  <externalReferences>
    <externalReference r:id="rId6"/>
    <externalReference r:id="rId7"/>
  </externalReferences>
  <definedNames>
    <definedName name="_xlnm.Print_Titles" localSheetId="2">'раздел 3'!$3:$5</definedName>
    <definedName name="_xlnm.Print_Area" localSheetId="1">'раздел 2'!$A$1:$W$35</definedName>
    <definedName name="_xlnm.Print_Area" localSheetId="2">'раздел 3'!$A$1:$I$87</definedName>
    <definedName name="_xlnm.Print_Area" localSheetId="3">'раздел 4'!$A$1:$L$6</definedName>
    <definedName name="_xlnm.Print_Area" localSheetId="4">'раздел 5'!$A$1:$N$26</definedName>
  </definedNames>
  <calcPr calcId="145621"/>
</workbook>
</file>

<file path=xl/calcChain.xml><?xml version="1.0" encoding="utf-8"?>
<calcChain xmlns="http://schemas.openxmlformats.org/spreadsheetml/2006/main">
  <c r="H53" i="17" l="1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52" i="17"/>
  <c r="G87" i="17" l="1"/>
  <c r="D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D51" i="17"/>
  <c r="G50" i="17"/>
  <c r="H50" i="17" s="1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G51" i="17" l="1"/>
  <c r="F26" i="18" l="1"/>
  <c r="F25" i="18"/>
  <c r="E24" i="18"/>
  <c r="F24" i="18" s="1"/>
  <c r="F23" i="18"/>
  <c r="F22" i="18"/>
  <c r="F21" i="18"/>
  <c r="F20" i="18"/>
  <c r="F19" i="18"/>
  <c r="F18" i="18"/>
  <c r="J16" i="18"/>
  <c r="F16" i="18"/>
  <c r="J15" i="18"/>
  <c r="F15" i="18"/>
  <c r="J14" i="18"/>
  <c r="F14" i="18"/>
  <c r="J12" i="18"/>
  <c r="F12" i="18"/>
  <c r="J11" i="18"/>
  <c r="F11" i="18"/>
  <c r="J10" i="18"/>
  <c r="F10" i="18"/>
  <c r="J9" i="18"/>
  <c r="F9" i="18"/>
  <c r="J8" i="18"/>
  <c r="F8" i="18"/>
  <c r="J7" i="18"/>
  <c r="F7" i="18"/>
  <c r="D6" i="21" l="1"/>
  <c r="D35" i="19"/>
  <c r="D34" i="19"/>
  <c r="D32" i="19"/>
  <c r="D31" i="19"/>
  <c r="D29" i="19"/>
  <c r="D28" i="19"/>
  <c r="D26" i="19"/>
  <c r="D25" i="19"/>
  <c r="D20" i="19"/>
  <c r="D18" i="19"/>
  <c r="D17" i="19" s="1"/>
  <c r="D14" i="19"/>
  <c r="D11" i="19"/>
  <c r="D10" i="19"/>
  <c r="D27" i="19" l="1"/>
  <c r="D33" i="19"/>
  <c r="D30" i="19"/>
  <c r="D24" i="19"/>
  <c r="S35" i="19"/>
  <c r="S34" i="19"/>
  <c r="S33" i="19"/>
  <c r="R33" i="19"/>
  <c r="Q33" i="19"/>
  <c r="S32" i="19"/>
  <c r="S31" i="19"/>
  <c r="S30" i="19"/>
  <c r="R30" i="19"/>
  <c r="Q30" i="19"/>
  <c r="S29" i="19"/>
  <c r="S28" i="19"/>
  <c r="S27" i="19" s="1"/>
  <c r="R27" i="19"/>
  <c r="R23" i="19" s="1"/>
  <c r="R22" i="19" s="1"/>
  <c r="Q27" i="19"/>
  <c r="S26" i="19"/>
  <c r="S25" i="19"/>
  <c r="R24" i="19"/>
  <c r="Q24" i="19"/>
  <c r="S20" i="19"/>
  <c r="S19" i="19"/>
  <c r="S18" i="19"/>
  <c r="S17" i="19"/>
  <c r="R17" i="19"/>
  <c r="Q17" i="19"/>
  <c r="S14" i="19"/>
  <c r="S13" i="19"/>
  <c r="R13" i="19"/>
  <c r="Q13" i="19"/>
  <c r="R12" i="19"/>
  <c r="R16" i="19" s="1"/>
  <c r="Q12" i="19"/>
  <c r="S10" i="19"/>
  <c r="S7" i="19"/>
  <c r="P7" i="19"/>
  <c r="O35" i="19"/>
  <c r="O34" i="19"/>
  <c r="O33" i="19"/>
  <c r="N33" i="19"/>
  <c r="M33" i="19"/>
  <c r="O32" i="19"/>
  <c r="O31" i="19"/>
  <c r="O30" i="19"/>
  <c r="N30" i="19"/>
  <c r="M30" i="19"/>
  <c r="O29" i="19"/>
  <c r="O28" i="19"/>
  <c r="O27" i="19" s="1"/>
  <c r="N27" i="19"/>
  <c r="M27" i="19"/>
  <c r="O26" i="19"/>
  <c r="O25" i="19"/>
  <c r="O24" i="19"/>
  <c r="N24" i="19"/>
  <c r="M24" i="19"/>
  <c r="N23" i="19"/>
  <c r="M23" i="19"/>
  <c r="O20" i="19"/>
  <c r="O19" i="19"/>
  <c r="O18" i="19"/>
  <c r="O17" i="19" s="1"/>
  <c r="N17" i="19"/>
  <c r="M17" i="19"/>
  <c r="O14" i="19"/>
  <c r="O13" i="19"/>
  <c r="N13" i="19"/>
  <c r="M13" i="19"/>
  <c r="N12" i="19"/>
  <c r="N16" i="19" s="1"/>
  <c r="M12" i="19"/>
  <c r="O10" i="19"/>
  <c r="O7" i="19"/>
  <c r="O12" i="19" s="1"/>
  <c r="L7" i="19"/>
  <c r="O16" i="19" l="1"/>
  <c r="M16" i="19"/>
  <c r="M21" i="19" s="1"/>
  <c r="N21" i="19"/>
  <c r="S12" i="19"/>
  <c r="S16" i="19" s="1"/>
  <c r="S21" i="19" s="1"/>
  <c r="S24" i="19"/>
  <c r="Q16" i="19"/>
  <c r="Q23" i="19"/>
  <c r="Q22" i="19" s="1"/>
  <c r="O21" i="19"/>
  <c r="S23" i="19"/>
  <c r="S22" i="19" s="1"/>
  <c r="M22" i="19"/>
  <c r="N22" i="19"/>
  <c r="Q21" i="19"/>
  <c r="O23" i="19"/>
  <c r="O22" i="19" s="1"/>
  <c r="R21" i="19"/>
  <c r="W35" i="19"/>
  <c r="W34" i="19"/>
  <c r="V33" i="19"/>
  <c r="U33" i="19"/>
  <c r="W32" i="19"/>
  <c r="W31" i="19"/>
  <c r="W30" i="19"/>
  <c r="V30" i="19"/>
  <c r="U30" i="19"/>
  <c r="U27" i="19"/>
  <c r="W28" i="19"/>
  <c r="V27" i="19"/>
  <c r="W26" i="19"/>
  <c r="W25" i="19"/>
  <c r="V24" i="19"/>
  <c r="U24" i="19"/>
  <c r="W20" i="19"/>
  <c r="W19" i="19"/>
  <c r="W18" i="19"/>
  <c r="V17" i="19"/>
  <c r="U17" i="19"/>
  <c r="W14" i="19"/>
  <c r="W13" i="19" s="1"/>
  <c r="V13" i="19"/>
  <c r="U13" i="19"/>
  <c r="V12" i="19"/>
  <c r="U12" i="19"/>
  <c r="W7" i="19"/>
  <c r="U16" i="19" l="1"/>
  <c r="U21" i="19"/>
  <c r="V23" i="19"/>
  <c r="V22" i="19" s="1"/>
  <c r="U23" i="19"/>
  <c r="U22" i="19" s="1"/>
  <c r="V16" i="19"/>
  <c r="V21" i="19" s="1"/>
  <c r="W33" i="19"/>
  <c r="W17" i="19"/>
  <c r="W24" i="19"/>
  <c r="W10" i="19"/>
  <c r="W12" i="19" s="1"/>
  <c r="W16" i="19" s="1"/>
  <c r="W21" i="19" s="1"/>
  <c r="W29" i="19"/>
  <c r="W27" i="19" s="1"/>
  <c r="W23" i="19" l="1"/>
  <c r="W22" i="19" s="1"/>
  <c r="G35" i="19" l="1"/>
  <c r="G34" i="19"/>
  <c r="F33" i="19"/>
  <c r="E30" i="19"/>
  <c r="F30" i="19"/>
  <c r="G29" i="19"/>
  <c r="G28" i="19"/>
  <c r="F27" i="19"/>
  <c r="E27" i="19"/>
  <c r="G26" i="19"/>
  <c r="G25" i="19"/>
  <c r="F24" i="19"/>
  <c r="E24" i="19"/>
  <c r="G33" i="19" l="1"/>
  <c r="E23" i="19"/>
  <c r="F23" i="19"/>
  <c r="F22" i="19" s="1"/>
  <c r="G27" i="19"/>
  <c r="G24" i="19"/>
  <c r="G32" i="19"/>
  <c r="E33" i="19"/>
  <c r="G31" i="19"/>
  <c r="E22" i="19" l="1"/>
  <c r="G23" i="19"/>
  <c r="G30" i="19"/>
  <c r="G22" i="19" l="1"/>
  <c r="G7" i="19"/>
  <c r="G18" i="19"/>
  <c r="G19" i="19"/>
  <c r="G20" i="19"/>
  <c r="G17" i="19" l="1"/>
  <c r="F17" i="19" l="1"/>
  <c r="E13" i="19"/>
  <c r="G14" i="19" l="1"/>
  <c r="G13" i="19" l="1"/>
  <c r="T33" i="19"/>
  <c r="T34" i="19" s="1"/>
  <c r="T30" i="19"/>
  <c r="T31" i="19" s="1"/>
  <c r="T27" i="19"/>
  <c r="T28" i="19" s="1"/>
  <c r="T24" i="19"/>
  <c r="T25" i="19" s="1"/>
  <c r="T20" i="19"/>
  <c r="L20" i="19"/>
  <c r="P20" i="19" s="1"/>
  <c r="T19" i="19"/>
  <c r="L19" i="19"/>
  <c r="P19" i="19" s="1"/>
  <c r="T18" i="19"/>
  <c r="T14" i="19"/>
  <c r="T13" i="19" s="1"/>
  <c r="T10" i="19"/>
  <c r="L10" i="19"/>
  <c r="D23" i="19"/>
  <c r="D22" i="19" s="1"/>
  <c r="E17" i="19"/>
  <c r="F13" i="19"/>
  <c r="D13" i="19"/>
  <c r="T7" i="19"/>
  <c r="F7" i="19"/>
  <c r="F12" i="19" s="1"/>
  <c r="E7" i="19"/>
  <c r="E12" i="19" s="1"/>
  <c r="E16" i="19" s="1"/>
  <c r="D7" i="19"/>
  <c r="D12" i="19" s="1"/>
  <c r="D16" i="19" s="1"/>
  <c r="D21" i="19" s="1"/>
  <c r="D6" i="19"/>
  <c r="T17" i="19" l="1"/>
  <c r="F16" i="19"/>
  <c r="F21" i="19" s="1"/>
  <c r="E21" i="19"/>
  <c r="L33" i="19"/>
  <c r="L30" i="19"/>
  <c r="L27" i="19"/>
  <c r="L24" i="19"/>
  <c r="L18" i="19"/>
  <c r="L14" i="19"/>
  <c r="L12" i="19"/>
  <c r="P10" i="19"/>
  <c r="P12" i="19" s="1"/>
  <c r="T23" i="19"/>
  <c r="T22" i="19" s="1"/>
  <c r="T12" i="19"/>
  <c r="T16" i="19" s="1"/>
  <c r="T21" i="19" s="1"/>
  <c r="L34" i="19" l="1"/>
  <c r="P33" i="19"/>
  <c r="P34" i="19" s="1"/>
  <c r="L31" i="19"/>
  <c r="P30" i="19"/>
  <c r="P31" i="19" s="1"/>
  <c r="L28" i="19"/>
  <c r="P27" i="19"/>
  <c r="P28" i="19" s="1"/>
  <c r="L25" i="19"/>
  <c r="L23" i="19"/>
  <c r="L22" i="19" s="1"/>
  <c r="P24" i="19"/>
  <c r="L17" i="19"/>
  <c r="P18" i="19"/>
  <c r="P17" i="19" s="1"/>
  <c r="P14" i="19"/>
  <c r="P13" i="19" s="1"/>
  <c r="P16" i="19" s="1"/>
  <c r="L13" i="19"/>
  <c r="L16" i="19" s="1"/>
  <c r="L21" i="19" l="1"/>
  <c r="P25" i="19"/>
  <c r="P23" i="19"/>
  <c r="P22" i="19" s="1"/>
  <c r="P21" i="19"/>
  <c r="G10" i="19" l="1"/>
  <c r="G12" i="19" l="1"/>
  <c r="G16" i="19" s="1"/>
  <c r="G21" i="19" s="1"/>
</calcChain>
</file>

<file path=xl/comments1.xml><?xml version="1.0" encoding="utf-8"?>
<comments xmlns="http://schemas.openxmlformats.org/spreadsheetml/2006/main">
  <authors>
    <author>Сударинена Ольга Сергеевна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Сударинена Ольга Сергеевна:</t>
        </r>
        <r>
          <rPr>
            <sz val="8"/>
            <color indexed="81"/>
            <rFont val="Tahoma"/>
            <family val="2"/>
            <charset val="204"/>
          </rPr>
          <t xml:space="preserve">
как принято в тарифах!!!</t>
        </r>
      </text>
    </comment>
  </commentList>
</comments>
</file>

<file path=xl/comments2.xml><?xml version="1.0" encoding="utf-8"?>
<comments xmlns="http://schemas.openxmlformats.org/spreadsheetml/2006/main">
  <authors>
    <author>Сударинена Ольга Сергеевна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>Сударинена Ольга Сергеевна:</t>
        </r>
        <r>
          <rPr>
            <sz val="8"/>
            <color indexed="81"/>
            <rFont val="Tahoma"/>
            <family val="2"/>
            <charset val="204"/>
          </rPr>
          <t xml:space="preserve">
расходы+прибыль
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204"/>
          </rPr>
          <t>Сударинена Ольга Сергеевна:</t>
        </r>
        <r>
          <rPr>
            <sz val="8"/>
            <color indexed="81"/>
            <rFont val="Tahoma"/>
            <family val="2"/>
            <charset val="204"/>
          </rPr>
          <t xml:space="preserve">
выручка!!!</t>
        </r>
      </text>
    </comment>
  </commentList>
</comments>
</file>

<file path=xl/comments3.xml><?xml version="1.0" encoding="utf-8"?>
<comments xmlns="http://schemas.openxmlformats.org/spreadsheetml/2006/main">
  <authors>
    <author>Петрова Татьяна Геннадьевна</author>
  </authors>
  <commentList>
    <comment ref="E16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соотв 1 водопровод 27,46 км</t>
        </r>
      </text>
    </comment>
    <comment ref="E25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соотв 1-водопровод</t>
        </r>
      </text>
    </comment>
  </commentList>
</comments>
</file>

<file path=xl/sharedStrings.xml><?xml version="1.0" encoding="utf-8"?>
<sst xmlns="http://schemas.openxmlformats.org/spreadsheetml/2006/main" count="479" uniqueCount="271">
  <si>
    <t>1.</t>
  </si>
  <si>
    <t>2.</t>
  </si>
  <si>
    <t>3.</t>
  </si>
  <si>
    <t>прочим потребителям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</si>
  <si>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</si>
  <si>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</si>
  <si>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</si>
  <si>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</si>
  <si>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</si>
  <si>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</si>
  <si>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</si>
  <si>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тыс. руб.</t>
  </si>
  <si>
    <t>Наименование показателя</t>
  </si>
  <si>
    <t>Показатели качества воды</t>
  </si>
  <si>
    <t>1.1</t>
  </si>
  <si>
    <t>%</t>
  </si>
  <si>
    <t>1.2</t>
  </si>
  <si>
    <t>Показатели надежности и бесперебойности водоснабжения</t>
  </si>
  <si>
    <t>2.1</t>
  </si>
  <si>
    <t>ед./км</t>
  </si>
  <si>
    <t>куб.м</t>
  </si>
  <si>
    <t>4.</t>
  </si>
  <si>
    <t>5.</t>
  </si>
  <si>
    <t>Объем финансовых потребностей</t>
  </si>
  <si>
    <t>Показатели эффективности использования ресурсов, в том числе уровень потерь воды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</si>
  <si>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</si>
  <si>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6.</t>
  </si>
  <si>
    <t>6.1.</t>
  </si>
  <si>
    <t>кВт.ч/куб.м</t>
  </si>
  <si>
    <t>7.</t>
  </si>
  <si>
    <t>7.3</t>
  </si>
  <si>
    <t xml:space="preserve">Срок реализации мероприятия, лет </t>
  </si>
  <si>
    <t>№ п/п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</si>
  <si>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</si>
  <si>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 xml:space="preserve"> -</t>
  </si>
  <si>
    <t xml:space="preserve"> - 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</si>
  <si>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</si>
  <si>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</si>
  <si>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</si>
  <si>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</si>
  <si>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</si>
  <si>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</t>
  </si>
  <si>
    <t>2.2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</si>
  <si>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</si>
  <si>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</si>
  <si>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</si>
  <si>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1</t>
  </si>
  <si>
    <t>км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</si>
  <si>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</si>
  <si>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</si>
  <si>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общее количество электрической энергии, потребляемой в технологическом процессе транспортировки питьевой воды</t>
  </si>
  <si>
    <t>общий объем транспортируемой воды</t>
  </si>
  <si>
    <t>тыс. куб.м</t>
  </si>
  <si>
    <t>I</t>
  </si>
  <si>
    <t>II</t>
  </si>
  <si>
    <t>III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</si>
  <si>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</si>
  <si>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</si>
  <si>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</si>
  <si>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</si>
  <si>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</si>
  <si>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</si>
  <si>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</si>
  <si>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</si>
  <si>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МП городского округа Анадырь «Городское коммунальное хозяйство»</t>
  </si>
  <si>
    <t>689000, Чукотский автономный округ, г. Анадырь, ул. Ленина, 45</t>
  </si>
  <si>
    <t>Раздел 2. Баланс водоснабжения (питьевая вода (питьевое водоснабжение))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</si>
  <si>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</si>
  <si>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</si>
  <si>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</si>
  <si>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</si>
  <si>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</si>
  <si>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</si>
  <si>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</si>
  <si>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</si>
  <si>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</si>
  <si>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</si>
  <si>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</si>
  <si>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</si>
  <si>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</si>
  <si>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</si>
  <si>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</si>
  <si>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</si>
  <si>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</si>
  <si>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</si>
  <si>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</si>
  <si>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</si>
  <si>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</si>
  <si>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</si>
  <si>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</si>
  <si>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</si>
  <si>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</si>
  <si>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</si>
  <si>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</si>
  <si>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</si>
  <si>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</si>
  <si>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</si>
  <si>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</si>
  <si>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</si>
  <si>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</si>
  <si>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</si>
  <si>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</si>
  <si>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</si>
  <si>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</si>
  <si>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</si>
  <si>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</si>
  <si>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</si>
  <si>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№           п/п</t>
  </si>
  <si>
    <t>ФАКТ</t>
  </si>
  <si>
    <t>ОТЧЕТ ОБ ИСПОЛНЕНИИ ПРОИЗВОДСТВЕННОЙ ПРОГРАММЫ</t>
  </si>
  <si>
    <t>3</t>
  </si>
  <si>
    <t>3.1</t>
  </si>
  <si>
    <t>3.2</t>
  </si>
  <si>
    <t>2019 год</t>
  </si>
  <si>
    <t>2020 год</t>
  </si>
  <si>
    <t>2021 год</t>
  </si>
  <si>
    <t>2022 год</t>
  </si>
  <si>
    <t>2023 год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</si>
  <si>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</si>
  <si>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</si>
  <si>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ПЛАН</t>
  </si>
  <si>
    <t>Замена магистрального трубопровода ХВС от УТ-21/7 до УТ-26/7 по ул. Отке 50-62</t>
  </si>
  <si>
    <t>Замена магистрального трубопровода ХВС от УТ-8/1 до УТ-21/7 по ул. Отке 39-50</t>
  </si>
  <si>
    <t>Замена ввода ХВС от УТ-25б/6 до МКД № 2 по ул. Горького</t>
  </si>
  <si>
    <t>Замена ввода ХВС от УТ-33а/1 до МКД № 36а по ул. Ленина</t>
  </si>
  <si>
    <t>Замена ввода ХВС от УТ-33в/1 до МКД № 36 по ул. Ленина</t>
  </si>
  <si>
    <t>Замена ввода ХВС от УТ-9/1 до МКД № 41 по ул. Отке</t>
  </si>
  <si>
    <t>Замена ввода ХВС от УТ-10/1 до МКД № 43 по ул. Отке</t>
  </si>
  <si>
    <t>8.</t>
  </si>
  <si>
    <t>Замена ввода ХВС от УТ-27/1 до МКД № 44а по ул. Ленина</t>
  </si>
  <si>
    <t>9.</t>
  </si>
  <si>
    <t>Замена ввода ХВС от УТ-28/1 до МКД № 44б по ул. Ленина</t>
  </si>
  <si>
    <t>10.</t>
  </si>
  <si>
    <t>Замена ввода ХВС от УТ-42а/1 до МКД № 39 по ул. Ленина</t>
  </si>
  <si>
    <t>11.</t>
  </si>
  <si>
    <t>Замена ввода ХВС от УТ-8/6 до МКД№ 4 по ул. Мира</t>
  </si>
  <si>
    <t>12.</t>
  </si>
  <si>
    <t>Замена ввода ХВС от УТ-14-б/6 до МКД № 16в по ул. Ленина</t>
  </si>
  <si>
    <t>13.</t>
  </si>
  <si>
    <t>Замена ввода ХВС от УТ-3а.1/6 до МКД № 10 по ул. Мира</t>
  </si>
  <si>
    <t>14.</t>
  </si>
  <si>
    <t xml:space="preserve">Замена ввода ХВС от УТ-6г/7 до МКД № 30 по ул. Энергетиков </t>
  </si>
  <si>
    <t>15.</t>
  </si>
  <si>
    <t>Замена ввода ХВС от УТ-7в/7 до МКД № 15 по ул. Строителей</t>
  </si>
  <si>
    <t>16.</t>
  </si>
  <si>
    <t xml:space="preserve">Замена ввода ХВС от УТ-6/7 до МКД № 7 по ул. Строителей </t>
  </si>
  <si>
    <t>17.</t>
  </si>
  <si>
    <t>Замена ввода ХВС от УТ-13/7 до МКД № 16 по ул. Энергетиков</t>
  </si>
  <si>
    <t>18.</t>
  </si>
  <si>
    <t>Замена ввода ХВС от УТ-20/3 до МКД № 7 по ул. Партизанская</t>
  </si>
  <si>
    <t>19.</t>
  </si>
  <si>
    <t>Замена магистрального трубопровода ХВС от УТ-9/5 до УТ-9.1/5 по ул. Энергетиков, 13</t>
  </si>
  <si>
    <t>20.</t>
  </si>
  <si>
    <t>Замена магистрального трубопровода ХВС от УТ-9/5 до УТ-9.1/5 по ул. Энергетиков, 14</t>
  </si>
  <si>
    <t>21.</t>
  </si>
  <si>
    <t>Замена ввода трубопровода ХВС от дороги по ул. Отке до УТ-26б/1 до по ул. Ленина</t>
  </si>
  <si>
    <t>22.</t>
  </si>
  <si>
    <t>Замена ввода трубопровода ХВС от УТ-23/2  до МКД № 13 по ул. Рультытегина</t>
  </si>
  <si>
    <t>23.</t>
  </si>
  <si>
    <t>Замена ввода трубопровода ХВС от  УТ-27.4/2 до МКД № 21 по ул. Рультытегина</t>
  </si>
  <si>
    <t>24.</t>
  </si>
  <si>
    <t>Замена ввода трубопровода ХВС от УТ-27/2 до МКД № 26а по ул. Отке</t>
  </si>
  <si>
    <t>25.</t>
  </si>
  <si>
    <t>Замена ввода трубопровода ХВС от УТ-27а/2 до МКД № 26б по ул. Отке</t>
  </si>
  <si>
    <t>26.</t>
  </si>
  <si>
    <t>Замена ввода трубопровода ХВС от УТ-30а/2 до МКД № 34б по ул. Отке</t>
  </si>
  <si>
    <t>27.</t>
  </si>
  <si>
    <t>Замена ввода трубопровода ХВС от УТ-30а/2 до МКД № 34а по ул. Отке</t>
  </si>
  <si>
    <t>28.</t>
  </si>
  <si>
    <t>Замена ввода трубопровода ХВС от УТ-5в/2 до МКД № 6 по ул. Южная</t>
  </si>
  <si>
    <t>29.</t>
  </si>
  <si>
    <t xml:space="preserve">Замена ввода трубопровода ХВС от УТ-14/4 до МКД № 23 по ул. Колхозная </t>
  </si>
  <si>
    <t>30.</t>
  </si>
  <si>
    <t xml:space="preserve">Замена ввода трубопровода ХВС от УТ-14.1/4 до МКД № 21 по ул. Колхозная </t>
  </si>
  <si>
    <t>31.</t>
  </si>
  <si>
    <t xml:space="preserve">Замена ввода трубопровода ХВС от УТ-2.2/4 до МКД № 12 по ул. Колхозная </t>
  </si>
  <si>
    <t>32.</t>
  </si>
  <si>
    <t xml:space="preserve">Замена ввода трубопровода ХВС от УТ-3.1/4 до МКД № 10 по ул. Колхозная </t>
  </si>
  <si>
    <t>33.</t>
  </si>
  <si>
    <t xml:space="preserve">Замена ввода трубопровода ХВС от УТ-8а/5 до МКД № 22 по ул. Берзиня </t>
  </si>
  <si>
    <t>34.</t>
  </si>
  <si>
    <t xml:space="preserve">Замена ввода трубопровода ХВС от УТ-8.1/5 до МКД №  по ул. Берзиня </t>
  </si>
  <si>
    <t>35.</t>
  </si>
  <si>
    <t>Ремонт трубопроводов холодного водоснабжения</t>
  </si>
  <si>
    <t>36.</t>
  </si>
  <si>
    <t>37.</t>
  </si>
  <si>
    <t>38.</t>
  </si>
  <si>
    <t>3.2. План мероприятий, направленных на улучшение качества питьевой воды*</t>
  </si>
  <si>
    <t>* План мероприятий, направленных на улучшение качества питьевой воды, организацией не представлен</t>
  </si>
  <si>
    <t>3.3. План мероприятий по энергосбережению и повышению энергетической эффективности, в том числе по снижению потерь воды при транспортировке*</t>
  </si>
  <si>
    <t>* План мероприятий по энергосбережению и повышению энергетической эффективности, организацией не представлен</t>
  </si>
  <si>
    <t>Раздел 4. Объем финансовых потребностей, необходимых для реализации производственной программы</t>
  </si>
  <si>
    <t>Отклонение 
(- не использовано, + перерасход)</t>
  </si>
  <si>
    <t>Причины отклонения</t>
  </si>
  <si>
    <t>Срок реализации мероприятия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</si>
  <si>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</si>
  <si>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</si>
  <si>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кВт.ч/     куб.м</t>
  </si>
  <si>
    <t>общее количество электрической энергии, потребляемой в технологическом процессе подготовки питьевой воды</t>
  </si>
  <si>
    <t>тыс.кВт.ч</t>
  </si>
  <si>
    <t>общий объем питьевой воды, в отношении которой осуществляется водоподготовка</t>
  </si>
  <si>
    <t>тыс.куб.м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</si>
  <si>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</si>
  <si>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 xml:space="preserve">Отклонение </t>
  </si>
  <si>
    <t>Руководитель организации</t>
  </si>
  <si>
    <t>(должность)</t>
  </si>
  <si>
    <t>(ФИО, подпись)</t>
  </si>
  <si>
    <t xml:space="preserve">Трубопровод от УТ-2/4 до УТ-2.1а/4 </t>
  </si>
  <si>
    <t>Трубопровод от (Мегафон) до УТ-25а/1 (Школа №1)</t>
  </si>
  <si>
    <t xml:space="preserve">Трубопровод от УТ-7.1/7 (Строителей 3) до УТ-7.1а/7 </t>
  </si>
  <si>
    <t>Трубопровод от УТ-1  в сторону  ЦТП №9</t>
  </si>
  <si>
    <t xml:space="preserve">УТ-15.2/1 (Беринга 12) до УТ-18а/1 (Беринга 18) </t>
  </si>
  <si>
    <t>Ввод к МКД № 13, по ул. Энергетиков от УТ-9/5</t>
  </si>
  <si>
    <t>Ввод к МКД № 15, по ул. Энергетиков от УТ-9а/5</t>
  </si>
  <si>
    <t>Ввод к МКД № 33, по ул. Отке до УТ-4/1</t>
  </si>
  <si>
    <t>Ввод к МКД № 33а, по ул. Отке до УТ-3а/1</t>
  </si>
  <si>
    <t>Ввод к МКД № 2, по ул. Южная до УТ-5а/2</t>
  </si>
  <si>
    <t>Ввод к МКД № 4, по ул. Южная до УТ-5б/2</t>
  </si>
  <si>
    <t>Ввод к МКД № 3, по ул. Строителей до УТ-7.1а/7</t>
  </si>
  <si>
    <t>Ввод к МКД № 5, по ул. Строителей до УТ-7.1а/7</t>
  </si>
  <si>
    <t>Ввод к МКД № 2, по ул. Береговая до УТ-2.1а/4</t>
  </si>
  <si>
    <t>Ввод к МКД № 2а, по ул. Береговая до УТ-2.1а/4</t>
  </si>
  <si>
    <t>Ввод к МКД № 10, по ул. Береговая до УТ-15/4</t>
  </si>
  <si>
    <t>Ввод к МКД № 12, по ул. Береговая до УТ-15/4</t>
  </si>
  <si>
    <t>Ввод к МКД № 1, по ул. Колхозная до УТ-2.1а/4</t>
  </si>
  <si>
    <t>Ввод к МКД № 3, по ул. Колхозная до УТ-2.1а/4</t>
  </si>
  <si>
    <t>Ввод к МКД № 2, по ул. Горького до УТ-25б/6</t>
  </si>
  <si>
    <t>Ввод к МКД № 4, по ул. Горького до УТ-25/6</t>
  </si>
  <si>
    <t>Ввод к МКД № 36А, по ул. Ленина до УТ-33А/1</t>
  </si>
  <si>
    <t>Ввод к МКД № 30 по ул. Отке.</t>
  </si>
  <si>
    <t>-</t>
  </si>
  <si>
    <t>ЦТП-2</t>
  </si>
  <si>
    <t>Трубопровод от УТ-1/1 до УТ-2а/1</t>
  </si>
  <si>
    <t>И.Е. Столбов</t>
  </si>
  <si>
    <t>39.</t>
  </si>
  <si>
    <t>40.</t>
  </si>
  <si>
    <t>41.</t>
  </si>
  <si>
    <t>42.</t>
  </si>
  <si>
    <t>43.</t>
  </si>
  <si>
    <t>44.</t>
  </si>
  <si>
    <t>45.</t>
  </si>
  <si>
    <t>Ремонт магистрального трубопровода ХВС от УТ-10/11 до УТ-10е/11 по ул.Полярной</t>
  </si>
  <si>
    <t>Ремонт инженерных сетей холодного водоснабжения от ул. Оке 48 до ул. Отке 64 и до ул. Строителей 1а</t>
  </si>
  <si>
    <t xml:space="preserve">работы предусмотрены скорректированным от 27.09.19г. «Планом мероприятий по подготовке систем жизнеобеспечения города и МКД к зимнему периоду 2019-2020 гг.» </t>
  </si>
  <si>
    <t xml:space="preserve">работы предусмотрены скорректированным от 27.09.19г. «Планом мероприятий по подготовке систем жизнеобеспечения города и МКД к зимнему периоду 2019-2020 гг.», в ходе выполнения мероприятия возникла необходимость проведения дополнительных работ </t>
  </si>
  <si>
    <t xml:space="preserve">Перерывы в водоснабжении происходят в результате образования свищей в теле трубопровода. </t>
  </si>
  <si>
    <t>МП "ГКХ" не выполняло отбор проб с источника водоснабжения (на водоочистной станции)</t>
  </si>
  <si>
    <t>МП «ГКХ» не осуществляло водоподготовку питьевой воды</t>
  </si>
  <si>
    <t>Снижение показателя надежности и бесперебойности связано со снижением  количества перерывов в подаче воды. Данные фиксируются в журнале диспетчера</t>
  </si>
  <si>
    <t xml:space="preserve">работы не предусмотрены скорректированным от 27.09.19г. «Планом мероприятий по подготовке систем жизнеобеспечения города и МКД к зимнему периоду 2019-2020 гг.» </t>
  </si>
  <si>
    <t>в сфере водоснабжения (питьевое водоснабжение) за 2020 год</t>
  </si>
  <si>
    <t>МП «Горкоммунхоз» не осуществляет водоподготовку питьевой воды</t>
  </si>
  <si>
    <t>Выбраны участки наиболее с изношенными местами</t>
  </si>
  <si>
    <t>Замена магистрального трубопровода ХВС от (ПНИ) УТ-23/3 до УТ- 26/3 (за Козачкой)</t>
  </si>
  <si>
    <t>ввод  ХВС в ж/д, ул.Энергетиков 3</t>
  </si>
  <si>
    <t>ввод  ХВС в ж/д, ул.Энергетиков 5</t>
  </si>
  <si>
    <t>ввод  ХВС в ж/д, ул.Энергетиков 7</t>
  </si>
  <si>
    <t>ввод  ХВС в ж/д, ул.Энергетиков 9</t>
  </si>
  <si>
    <t>ввод  ХВС в ж/д, ул.Отке,34а</t>
  </si>
  <si>
    <t>ввод  ХВС в ж/д, ул. Отке 34б</t>
  </si>
  <si>
    <t>ввод  ХВС в ж/д, ул. Рультытегина 21</t>
  </si>
  <si>
    <t>ввод  ХВС в ж/д, ул. Рультытегина 13</t>
  </si>
  <si>
    <t>ввод  ХВС в ж/д, ул. Рультытегина 15</t>
  </si>
  <si>
    <t>ввод  ХВС в ж/д, ул. Рультытегина 17</t>
  </si>
  <si>
    <t>ввод  ХВС в ж/д, ул. Чукотская 4</t>
  </si>
  <si>
    <t>ввод  ХВС в ж/д, ул. Полярная 18</t>
  </si>
  <si>
    <t>ввод  ХВС в ж/д, ул. Полярная  20</t>
  </si>
  <si>
    <t>ввод  ХВС в ж/д, ул. Полярная  22</t>
  </si>
  <si>
    <t>ввод  ХВС в ж/д, ул. Ленина 51</t>
  </si>
  <si>
    <t>ввод  ХВС в ж/д, ул. Ленина 53</t>
  </si>
  <si>
    <t>ввод  ХВС в ж/д, ул.Отке,10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</si>
</sst>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00"/>
    <numFmt numFmtId="167" formatCode="#,##0.0"/>
    <numFmt numFmtId="170" formatCode="#,##0.0000"/>
  </numFmts>
  <fonts count="1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8" fillId="0" borderId="1" xfId="0" applyFont="1" applyBorder="1"/>
    <xf numFmtId="0" fontId="8" fillId="0" borderId="0" xfId="0" applyFont="1" applyBorder="1"/>
    <xf numFmtId="49" fontId="5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5" fillId="0" borderId="0" xfId="4" applyFont="1"/>
    <xf numFmtId="0" fontId="1" fillId="0" borderId="1" xfId="1" applyFont="1" applyBorder="1" applyAlignment="1">
      <alignment horizontal="left" vertical="center" wrapText="1"/>
    </xf>
    <xf numFmtId="0" fontId="5" fillId="0" borderId="0" xfId="4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4" applyFont="1"/>
    <xf numFmtId="0" fontId="1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1" fillId="0" borderId="0" xfId="1" applyFont="1"/>
    <xf numFmtId="0" fontId="14" fillId="0" borderId="0" xfId="1" applyFont="1" applyAlignment="1">
      <alignment vertical="top"/>
    </xf>
    <xf numFmtId="0" fontId="8" fillId="0" borderId="1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left" vertical="center" wrapText="1" indent="2"/>
    </xf>
    <xf numFmtId="0" fontId="8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0" borderId="1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left" vertical="center" wrapText="1" indent="3"/>
    </xf>
    <xf numFmtId="0" fontId="6" fillId="0" borderId="0" xfId="1" applyFont="1"/>
    <xf numFmtId="0" fontId="8" fillId="0" borderId="1" xfId="1" applyFont="1" applyFill="1" applyBorder="1" applyAlignment="1">
      <alignment horizontal="left" vertical="center" wrapText="1" indent="1"/>
    </xf>
    <xf numFmtId="0" fontId="8" fillId="0" borderId="1" xfId="1" applyFont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right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left" vertical="center" wrapText="1" indent="2"/>
    </xf>
    <xf numFmtId="4" fontId="6" fillId="0" borderId="0" xfId="1" applyNumberFormat="1" applyFont="1"/>
    <xf numFmtId="167" fontId="6" fillId="0" borderId="0" xfId="1" applyNumberFormat="1" applyFont="1"/>
    <xf numFmtId="4" fontId="8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1" fillId="0" borderId="24" xfId="1" applyFont="1" applyBorder="1"/>
    <xf numFmtId="0" fontId="14" fillId="0" borderId="24" xfId="1" applyFont="1" applyBorder="1" applyAlignment="1">
      <alignment vertical="top"/>
    </xf>
    <xf numFmtId="0" fontId="6" fillId="0" borderId="24" xfId="1" applyFont="1" applyBorder="1" applyAlignment="1">
      <alignment vertical="center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49" fontId="1" fillId="0" borderId="6" xfId="1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0" fontId="1" fillId="0" borderId="0" xfId="1" applyFont="1" applyBorder="1" applyAlignment="1"/>
    <xf numFmtId="0" fontId="1" fillId="0" borderId="0" xfId="1" applyFont="1" applyBorder="1" applyAlignment="1">
      <alignment horizontal="center"/>
    </xf>
    <xf numFmtId="0" fontId="1" fillId="0" borderId="1" xfId="1" applyFont="1" applyBorder="1"/>
    <xf numFmtId="0" fontId="1" fillId="0" borderId="0" xfId="1" applyFont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/>
    </xf>
    <xf numFmtId="0" fontId="1" fillId="0" borderId="2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/>
    </xf>
    <xf numFmtId="0" fontId="1" fillId="0" borderId="26" xfId="1" applyFont="1" applyBorder="1" applyAlignment="1">
      <alignment horizontal="center" vertical="center"/>
    </xf>
    <xf numFmtId="0" fontId="1" fillId="0" borderId="26" xfId="1" applyFont="1" applyBorder="1" applyAlignment="1">
      <alignment horizontal="left" vertical="center" wrapText="1"/>
    </xf>
    <xf numFmtId="164" fontId="1" fillId="0" borderId="26" xfId="0" applyNumberFormat="1" applyFont="1" applyBorder="1" applyAlignment="1">
      <alignment horizontal="center"/>
    </xf>
    <xf numFmtId="3" fontId="1" fillId="0" borderId="9" xfId="1" applyNumberFormat="1" applyFont="1" applyBorder="1" applyAlignment="1"/>
    <xf numFmtId="0" fontId="8" fillId="0" borderId="24" xfId="0" applyFont="1" applyBorder="1"/>
    <xf numFmtId="0" fontId="5" fillId="0" borderId="11" xfId="2" applyFont="1" applyBorder="1" applyAlignment="1">
      <alignment horizontal="justify" vertical="top" wrapText="1"/>
    </xf>
    <xf numFmtId="0" fontId="5" fillId="0" borderId="7" xfId="2" applyFont="1" applyBorder="1" applyAlignment="1">
      <alignment horizontal="justify" vertical="top" wrapText="1"/>
    </xf>
    <xf numFmtId="0" fontId="5" fillId="0" borderId="12" xfId="2" applyFont="1" applyBorder="1" applyAlignment="1">
      <alignment horizontal="justify" vertical="top" wrapText="1"/>
    </xf>
    <xf numFmtId="0" fontId="5" fillId="0" borderId="30" xfId="2" applyFont="1" applyBorder="1" applyAlignment="1">
      <alignment horizontal="justify" vertical="top" wrapText="1"/>
    </xf>
    <xf numFmtId="1" fontId="8" fillId="0" borderId="0" xfId="0" applyNumberFormat="1" applyFont="1"/>
    <xf numFmtId="0" fontId="5" fillId="0" borderId="12" xfId="0" applyFont="1" applyBorder="1" applyAlignment="1">
      <alignment horizontal="justify" vertical="top" wrapText="1"/>
    </xf>
    <xf numFmtId="2" fontId="5" fillId="0" borderId="10" xfId="2" applyNumberFormat="1" applyFont="1" applyBorder="1" applyAlignment="1">
      <alignment horizontal="center" vertical="center" wrapText="1"/>
    </xf>
    <xf numFmtId="2" fontId="5" fillId="0" borderId="2" xfId="2" applyNumberFormat="1" applyFont="1" applyBorder="1" applyAlignment="1">
      <alignment horizontal="center" vertical="center" wrapText="1"/>
    </xf>
    <xf numFmtId="2" fontId="5" fillId="0" borderId="31" xfId="2" applyNumberFormat="1" applyFont="1" applyBorder="1" applyAlignment="1">
      <alignment horizontal="center" vertical="center" wrapText="1"/>
    </xf>
    <xf numFmtId="2" fontId="5" fillId="0" borderId="22" xfId="2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top" wrapText="1"/>
    </xf>
    <xf numFmtId="165" fontId="1" fillId="0" borderId="30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justify" vertical="top" wrapText="1"/>
    </xf>
    <xf numFmtId="0" fontId="5" fillId="2" borderId="16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/>
    <xf numFmtId="0" fontId="8" fillId="0" borderId="0" xfId="0" applyFont="1" applyAlignment="1"/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justify" vertical="top" wrapText="1"/>
    </xf>
    <xf numFmtId="0" fontId="5" fillId="2" borderId="7" xfId="2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8" xfId="4" applyFont="1" applyBorder="1"/>
    <xf numFmtId="0" fontId="5" fillId="0" borderId="0" xfId="4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7" fontId="14" fillId="0" borderId="24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166" fontId="6" fillId="0" borderId="24" xfId="1" applyNumberFormat="1" applyFont="1" applyBorder="1" applyAlignment="1">
      <alignment vertical="center"/>
    </xf>
    <xf numFmtId="166" fontId="6" fillId="0" borderId="0" xfId="1" applyNumberFormat="1" applyFont="1" applyAlignment="1">
      <alignment vertical="center"/>
    </xf>
    <xf numFmtId="166" fontId="6" fillId="0" borderId="0" xfId="1" applyNumberFormat="1" applyFont="1" applyBorder="1" applyAlignment="1">
      <alignment vertical="center"/>
    </xf>
    <xf numFmtId="0" fontId="8" fillId="0" borderId="26" xfId="1" applyFont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7" fontId="13" fillId="0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67" fontId="1" fillId="0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7" fontId="1" fillId="2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4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9" xfId="0" applyFont="1" applyBorder="1" applyAlignment="1"/>
    <xf numFmtId="0" fontId="2" fillId="0" borderId="9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4" xfId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4" fontId="13" fillId="2" borderId="1" xfId="1" applyNumberFormat="1" applyFont="1" applyFill="1" applyBorder="1" applyAlignment="1">
      <alignment horizontal="center" vertical="center" wrapText="1"/>
    </xf>
    <xf numFmtId="170" fontId="6" fillId="0" borderId="24" xfId="1" applyNumberFormat="1" applyFont="1" applyBorder="1" applyAlignment="1">
      <alignment vertical="center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7" fillId="0" borderId="0" xfId="0" applyFont="1"/>
    <xf numFmtId="167" fontId="18" fillId="0" borderId="24" xfId="1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7" fillId="2" borderId="24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6" xfId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/>
    </xf>
    <xf numFmtId="0" fontId="1" fillId="0" borderId="30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1" xfId="0" applyFont="1" applyBorder="1"/>
    <xf numFmtId="0" fontId="1" fillId="0" borderId="14" xfId="0" applyFont="1" applyBorder="1"/>
    <xf numFmtId="0" fontId="1" fillId="0" borderId="6" xfId="0" applyFont="1" applyFill="1" applyBorder="1"/>
    <xf numFmtId="167" fontId="1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2" borderId="2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left" wrapText="1"/>
    </xf>
    <xf numFmtId="164" fontId="1" fillId="0" borderId="26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left" wrapText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2" xfId="5"/>
    <cellStyle name="Обычный 2_ООО Тепловая компания (печора)" xfId="1"/>
    <cellStyle name="Обычный 3" xfId="8"/>
    <cellStyle name="Обычный 5" xfId="2"/>
    <cellStyle name="Обычный 8" xfId="6"/>
    <cellStyle name="Обычный_PP_PitWater" xfId="4"/>
    <cellStyle name="Процентный 2" xfId="7"/>
    <cellStyle name="Процентный 4" xfId="9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&#1046;&#1050;&#1061;\&#1050;&#1054;&#1052;&#1052;&#1059;&#1053;&#1040;&#1051;&#1068;&#1053;&#1067;&#1045;%20&#1059;&#1057;&#1051;&#1059;&#1043;&#1048;%20&#1085;&#1072;%202021%20&#1075;&#1086;&#1076;\&#1055;&#1055;%20&#1042;&#1057;%20&#1042;&#1054;%202017-2023\&#1055;&#1055;%20&#1087;&#1083;&#1072;&#1085;%202019-2023%20&#1082;&#1086;&#1088;\&#1043;&#1050;&#1061;\&#1055;&#1055;%20&#1043;&#1050;&#1061;%20&#1061;&#1042;&#1057;%202019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&#1046;&#1050;&#1061;\&#1050;&#1054;&#1052;&#1052;&#1059;&#1053;&#1040;&#1051;&#1068;&#1053;&#1067;&#1045;%20&#1059;&#1057;&#1051;&#1059;&#1043;&#1048;%20&#1085;&#1072;%202019%20&#1075;&#1086;&#1076;\&#1052;&#1055;%20&#1043;&#1050;&#1061;\&#1043;&#1050;&#1061;%20&#1042;&#1057;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,4"/>
      <sheetName val="раздел 5"/>
    </sheetNames>
    <sheetDataSet>
      <sheetData sheetId="0" refreshError="1"/>
      <sheetData sheetId="1" refreshError="1">
        <row r="10">
          <cell r="F10">
            <v>1272000</v>
          </cell>
        </row>
        <row r="11">
          <cell r="F11">
            <v>72000</v>
          </cell>
        </row>
        <row r="14">
          <cell r="F14">
            <v>80776</v>
          </cell>
        </row>
        <row r="18">
          <cell r="F18">
            <v>380000</v>
          </cell>
        </row>
        <row r="20">
          <cell r="F20">
            <v>13805.25</v>
          </cell>
        </row>
        <row r="25">
          <cell r="F25">
            <v>255795.99400000001</v>
          </cell>
        </row>
        <row r="26">
          <cell r="F26">
            <v>166749.80600000001</v>
          </cell>
        </row>
        <row r="28">
          <cell r="F28">
            <v>20965.477999999999</v>
          </cell>
        </row>
        <row r="29">
          <cell r="F29">
            <v>17057.322</v>
          </cell>
        </row>
        <row r="31">
          <cell r="F31">
            <v>126570.296</v>
          </cell>
        </row>
        <row r="32">
          <cell r="F32">
            <v>10533.704</v>
          </cell>
        </row>
        <row r="34">
          <cell r="F34">
            <v>118201.64599999999</v>
          </cell>
        </row>
        <row r="35">
          <cell r="F35">
            <v>9544.5040000000008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 парам"/>
      <sheetName val="индекс "/>
      <sheetName val="Анадырь"/>
      <sheetName val="формула"/>
      <sheetName val="субс"/>
    </sheetNames>
    <sheetDataSet>
      <sheetData sheetId="0">
        <row r="9">
          <cell r="F9">
            <v>6.7313333333333336</v>
          </cell>
        </row>
      </sheetData>
      <sheetData sheetId="1"/>
      <sheetData sheetId="2">
        <row r="33">
          <cell r="Z33">
            <v>82963.538086662738</v>
          </cell>
        </row>
        <row r="127">
          <cell r="M127">
            <v>75461.168358452123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25"/>
  <sheetViews>
    <sheetView tabSelected="1" zoomScale="80" zoomScaleNormal="80" workbookViewId="0">
      <selection activeCell="O7" sqref="O7"/>
    </sheetView>
  </sheetViews>
  <sheetFormatPr defaultColWidth="9.140625" defaultRowHeight="15.75" x14ac:dyDescent="0.25"/>
  <cols>
    <col min="1" max="1" width="51.28515625" style="28" customWidth="1"/>
    <col min="2" max="2" width="73.5703125" style="28" customWidth="1"/>
    <col min="3" max="3" width="7" style="28" customWidth="1"/>
    <col min="4" max="4" width="6.7109375" style="28" customWidth="1"/>
    <col min="5" max="16384" width="9.140625" style="28"/>
  </cols>
  <sheetData>
    <row r="1" spans="1:2" s="25" customFormat="1" ht="18.75" x14ac:dyDescent="0.3">
      <c r="A1" s="227" t="s">
        <v>109</v>
      </c>
      <c r="B1" s="227"/>
    </row>
    <row r="2" spans="1:2" s="25" customFormat="1" ht="18.75" x14ac:dyDescent="0.3">
      <c r="A2" s="228" t="s">
        <v>250</v>
      </c>
      <c r="B2" s="228"/>
    </row>
    <row r="3" spans="1:2" s="25" customFormat="1" ht="18.75" x14ac:dyDescent="0.3">
      <c r="A3" s="229"/>
      <c r="B3" s="230"/>
    </row>
    <row r="4" spans="1:2" s="25" customFormat="1" ht="18.75" x14ac:dyDescent="0.3">
      <c r="A4" s="231" t="s">
        <v>57</v>
      </c>
      <c r="B4" s="231"/>
    </row>
    <row r="5" spans="1:2" ht="27.75" customHeight="1" x14ac:dyDescent="0.25">
      <c r="A5" s="26" t="s">
        <v>58</v>
      </c>
      <c r="B5" s="27" t="s">
        <v>64</v>
      </c>
    </row>
    <row r="6" spans="1:2" ht="27.75" customHeight="1" x14ac:dyDescent="0.25">
      <c r="A6" s="26" t="s">
        <v>59</v>
      </c>
      <c r="B6" s="29" t="s">
        <v>65</v>
      </c>
    </row>
    <row r="7" spans="1:2" ht="39" customHeight="1" x14ac:dyDescent="0.25">
      <c r="A7" s="26" t="s">
        <v>60</v>
      </c>
      <c r="B7" s="29" t="s">
        <v>61</v>
      </c>
    </row>
    <row r="8" spans="1:2" ht="27.75" customHeight="1" x14ac:dyDescent="0.25">
      <c r="A8" s="26" t="s">
        <v>62</v>
      </c>
      <c r="B8" s="27" t="s">
        <v>63</v>
      </c>
    </row>
    <row r="9" spans="1:2" s="32" customFormat="1" x14ac:dyDescent="0.25">
      <c r="A9" s="30"/>
      <c r="B9" s="31"/>
    </row>
    <row r="11" spans="1:2" x14ac:dyDescent="0.25">
      <c r="A11" s="149" t="s">
        <v>204</v>
      </c>
      <c r="B11" s="149" t="s">
        <v>233</v>
      </c>
    </row>
    <row r="12" spans="1:2" x14ac:dyDescent="0.25">
      <c r="A12" s="150" t="s">
        <v>205</v>
      </c>
      <c r="B12" s="150" t="s">
        <v>206</v>
      </c>
    </row>
    <row r="20" spans="1:3" x14ac:dyDescent="0.25">
      <c r="C20" s="33"/>
    </row>
    <row r="22" spans="1:3" x14ac:dyDescent="0.25">
      <c r="C22" s="34"/>
    </row>
    <row r="25" spans="1:3" s="32" customFormat="1" x14ac:dyDescent="0.25">
      <c r="A25" s="28"/>
      <c r="B25" s="28"/>
      <c r="C25" s="28"/>
    </row>
  </sheetData>
  <mergeCells count="4">
    <mergeCell ref="A1:B1"/>
    <mergeCell ref="A2:B2"/>
    <mergeCell ref="A3:B3"/>
    <mergeCell ref="A4:B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Y37"/>
  <sheetViews>
    <sheetView zoomScale="90" zoomScaleNormal="90"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X29" sqref="X29"/>
    </sheetView>
  </sheetViews>
  <sheetFormatPr defaultColWidth="9.140625" defaultRowHeight="12.75" x14ac:dyDescent="0.2"/>
  <cols>
    <col min="1" max="1" width="6.7109375" style="52" customWidth="1"/>
    <col min="2" max="2" width="59.7109375" style="52" customWidth="1"/>
    <col min="3" max="3" width="12.140625" style="52" customWidth="1"/>
    <col min="4" max="4" width="15.28515625" style="52" hidden="1" customWidth="1"/>
    <col min="5" max="6" width="13.28515625" style="52" hidden="1" customWidth="1"/>
    <col min="7" max="7" width="14.28515625" style="52" hidden="1" customWidth="1"/>
    <col min="8" max="11" width="14.42578125" style="52" customWidth="1"/>
    <col min="12" max="19" width="14.42578125" style="52" hidden="1" customWidth="1"/>
    <col min="20" max="20" width="14.28515625" style="52" hidden="1" customWidth="1"/>
    <col min="21" max="21" width="13.28515625" style="52" hidden="1" customWidth="1"/>
    <col min="22" max="23" width="12.7109375" style="52" hidden="1" customWidth="1"/>
    <col min="24" max="24" width="19.140625" style="52" customWidth="1"/>
    <col min="25" max="25" width="11.140625" style="52" customWidth="1"/>
    <col min="26" max="16384" width="9.140625" style="52"/>
  </cols>
  <sheetData>
    <row r="1" spans="1:24" s="35" customFormat="1" ht="18.75" customHeight="1" x14ac:dyDescent="0.3">
      <c r="A1" s="240" t="s">
        <v>66</v>
      </c>
      <c r="B1" s="240"/>
      <c r="C1" s="240"/>
      <c r="D1" s="240"/>
      <c r="E1" s="240"/>
      <c r="F1" s="240"/>
      <c r="G1" s="240"/>
    </row>
    <row r="2" spans="1:24" s="35" customFormat="1" ht="19.5" customHeight="1" x14ac:dyDescent="0.3">
      <c r="A2" s="241" t="s">
        <v>67</v>
      </c>
      <c r="B2" s="241" t="s">
        <v>68</v>
      </c>
      <c r="C2" s="241" t="s">
        <v>9</v>
      </c>
      <c r="D2" s="237" t="s">
        <v>69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9"/>
      <c r="X2" s="70"/>
    </row>
    <row r="3" spans="1:24" s="36" customFormat="1" ht="15" customHeight="1" x14ac:dyDescent="0.2">
      <c r="A3" s="241"/>
      <c r="B3" s="241"/>
      <c r="C3" s="241"/>
      <c r="D3" s="235" t="s">
        <v>113</v>
      </c>
      <c r="E3" s="235"/>
      <c r="F3" s="235"/>
      <c r="G3" s="236"/>
      <c r="H3" s="235" t="s">
        <v>114</v>
      </c>
      <c r="I3" s="235"/>
      <c r="J3" s="235"/>
      <c r="K3" s="236"/>
      <c r="L3" s="235" t="s">
        <v>115</v>
      </c>
      <c r="M3" s="235"/>
      <c r="N3" s="235"/>
      <c r="O3" s="236"/>
      <c r="P3" s="235" t="s">
        <v>116</v>
      </c>
      <c r="Q3" s="235"/>
      <c r="R3" s="235"/>
      <c r="S3" s="236"/>
      <c r="T3" s="235" t="s">
        <v>117</v>
      </c>
      <c r="U3" s="235"/>
      <c r="V3" s="235"/>
      <c r="W3" s="236"/>
      <c r="X3" s="71"/>
    </row>
    <row r="4" spans="1:24" s="36" customFormat="1" ht="22.5" customHeight="1" x14ac:dyDescent="0.2">
      <c r="A4" s="241"/>
      <c r="B4" s="241"/>
      <c r="C4" s="241"/>
      <c r="D4" s="37" t="s">
        <v>70</v>
      </c>
      <c r="E4" s="232" t="s">
        <v>71</v>
      </c>
      <c r="F4" s="233"/>
      <c r="G4" s="234"/>
      <c r="H4" s="38" t="s">
        <v>70</v>
      </c>
      <c r="I4" s="232" t="s">
        <v>71</v>
      </c>
      <c r="J4" s="233"/>
      <c r="K4" s="234"/>
      <c r="L4" s="67" t="s">
        <v>70</v>
      </c>
      <c r="M4" s="232" t="s">
        <v>71</v>
      </c>
      <c r="N4" s="233"/>
      <c r="O4" s="234"/>
      <c r="P4" s="67" t="s">
        <v>70</v>
      </c>
      <c r="Q4" s="232" t="s">
        <v>71</v>
      </c>
      <c r="R4" s="233"/>
      <c r="S4" s="234"/>
      <c r="T4" s="38" t="s">
        <v>70</v>
      </c>
      <c r="U4" s="232" t="s">
        <v>71</v>
      </c>
      <c r="V4" s="233"/>
      <c r="W4" s="234"/>
      <c r="X4" s="71"/>
    </row>
    <row r="5" spans="1:24" s="36" customFormat="1" ht="19.5" customHeight="1" x14ac:dyDescent="0.2">
      <c r="A5" s="241"/>
      <c r="B5" s="241"/>
      <c r="C5" s="241"/>
      <c r="D5" s="37" t="s">
        <v>72</v>
      </c>
      <c r="E5" s="38" t="s">
        <v>73</v>
      </c>
      <c r="F5" s="38" t="s">
        <v>74</v>
      </c>
      <c r="G5" s="38" t="s">
        <v>72</v>
      </c>
      <c r="H5" s="38" t="s">
        <v>72</v>
      </c>
      <c r="I5" s="54" t="s">
        <v>73</v>
      </c>
      <c r="J5" s="54" t="s">
        <v>74</v>
      </c>
      <c r="K5" s="54" t="s">
        <v>72</v>
      </c>
      <c r="L5" s="67" t="s">
        <v>72</v>
      </c>
      <c r="M5" s="67" t="s">
        <v>73</v>
      </c>
      <c r="N5" s="67" t="s">
        <v>74</v>
      </c>
      <c r="O5" s="67" t="s">
        <v>72</v>
      </c>
      <c r="P5" s="67" t="s">
        <v>72</v>
      </c>
      <c r="Q5" s="67" t="s">
        <v>73</v>
      </c>
      <c r="R5" s="67" t="s">
        <v>74</v>
      </c>
      <c r="S5" s="67" t="s">
        <v>72</v>
      </c>
      <c r="T5" s="38" t="s">
        <v>72</v>
      </c>
      <c r="U5" s="64" t="s">
        <v>73</v>
      </c>
      <c r="V5" s="64" t="s">
        <v>74</v>
      </c>
      <c r="W5" s="64" t="s">
        <v>72</v>
      </c>
      <c r="X5" s="71"/>
    </row>
    <row r="6" spans="1:24" s="40" customFormat="1" ht="15" x14ac:dyDescent="0.2">
      <c r="A6" s="38">
        <v>1</v>
      </c>
      <c r="B6" s="38">
        <v>2</v>
      </c>
      <c r="C6" s="39">
        <v>3</v>
      </c>
      <c r="D6" s="38">
        <f>C6+1</f>
        <v>4</v>
      </c>
      <c r="E6" s="38">
        <v>5</v>
      </c>
      <c r="F6" s="38">
        <v>6</v>
      </c>
      <c r="G6" s="38">
        <v>7</v>
      </c>
      <c r="H6" s="38">
        <v>8</v>
      </c>
      <c r="I6" s="54">
        <v>9</v>
      </c>
      <c r="J6" s="54">
        <v>10</v>
      </c>
      <c r="K6" s="54">
        <v>11</v>
      </c>
      <c r="L6" s="67">
        <v>8</v>
      </c>
      <c r="M6" s="67">
        <v>9</v>
      </c>
      <c r="N6" s="67">
        <v>10</v>
      </c>
      <c r="O6" s="67">
        <v>11</v>
      </c>
      <c r="P6" s="67">
        <v>8</v>
      </c>
      <c r="Q6" s="67">
        <v>9</v>
      </c>
      <c r="R6" s="67">
        <v>10</v>
      </c>
      <c r="S6" s="67">
        <v>11</v>
      </c>
      <c r="T6" s="38">
        <v>12</v>
      </c>
      <c r="U6" s="64">
        <v>9</v>
      </c>
      <c r="V6" s="64">
        <v>10</v>
      </c>
      <c r="W6" s="64">
        <v>11</v>
      </c>
      <c r="X6" s="72"/>
    </row>
    <row r="7" spans="1:24" s="40" customFormat="1" ht="17.25" customHeight="1" x14ac:dyDescent="0.2">
      <c r="A7" s="41" t="s">
        <v>0</v>
      </c>
      <c r="B7" s="42" t="s">
        <v>75</v>
      </c>
      <c r="C7" s="39" t="s">
        <v>20</v>
      </c>
      <c r="D7" s="43">
        <f t="shared" ref="D7:T7" si="0">D8+D9</f>
        <v>0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v>0</v>
      </c>
      <c r="I7" s="43">
        <v>0</v>
      </c>
      <c r="J7" s="43">
        <v>0</v>
      </c>
      <c r="K7" s="43">
        <v>0</v>
      </c>
      <c r="L7" s="43">
        <f t="shared" ref="K7:L7" si="1">L8+L9</f>
        <v>0</v>
      </c>
      <c r="M7" s="43">
        <v>0</v>
      </c>
      <c r="N7" s="43">
        <v>0</v>
      </c>
      <c r="O7" s="43">
        <f t="shared" ref="O7:P7" si="2">O8+O9</f>
        <v>0</v>
      </c>
      <c r="P7" s="43">
        <f t="shared" si="2"/>
        <v>0</v>
      </c>
      <c r="Q7" s="43">
        <v>0</v>
      </c>
      <c r="R7" s="43">
        <v>0</v>
      </c>
      <c r="S7" s="43">
        <f t="shared" ref="S7" si="3">S8+S9</f>
        <v>0</v>
      </c>
      <c r="T7" s="43">
        <f t="shared" si="0"/>
        <v>0</v>
      </c>
      <c r="U7" s="43">
        <v>0</v>
      </c>
      <c r="V7" s="43">
        <v>0</v>
      </c>
      <c r="W7" s="43">
        <f t="shared" ref="W7" si="4">W8+W9</f>
        <v>0</v>
      </c>
      <c r="X7" s="72"/>
    </row>
    <row r="8" spans="1:24" s="40" customFormat="1" ht="15" x14ac:dyDescent="0.2">
      <c r="A8" s="44" t="s">
        <v>14</v>
      </c>
      <c r="B8" s="45" t="s">
        <v>76</v>
      </c>
      <c r="C8" s="39" t="s">
        <v>20</v>
      </c>
      <c r="D8" s="56"/>
      <c r="E8" s="56"/>
      <c r="F8" s="56"/>
      <c r="G8" s="57"/>
      <c r="H8" s="56"/>
      <c r="I8" s="198"/>
      <c r="J8" s="198"/>
      <c r="K8" s="199"/>
      <c r="L8" s="56"/>
      <c r="M8" s="56"/>
      <c r="N8" s="56"/>
      <c r="O8" s="57"/>
      <c r="P8" s="56"/>
      <c r="Q8" s="56"/>
      <c r="R8" s="56"/>
      <c r="S8" s="57"/>
      <c r="T8" s="56"/>
      <c r="U8" s="56"/>
      <c r="V8" s="56"/>
      <c r="W8" s="57"/>
      <c r="X8" s="72"/>
    </row>
    <row r="9" spans="1:24" s="40" customFormat="1" ht="15" x14ac:dyDescent="0.2">
      <c r="A9" s="44" t="s">
        <v>16</v>
      </c>
      <c r="B9" s="46" t="s">
        <v>77</v>
      </c>
      <c r="C9" s="39" t="s">
        <v>20</v>
      </c>
      <c r="D9" s="57"/>
      <c r="E9" s="57"/>
      <c r="F9" s="57"/>
      <c r="G9" s="57"/>
      <c r="H9" s="57"/>
      <c r="I9" s="199"/>
      <c r="J9" s="199"/>
      <c r="K9" s="199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2"/>
    </row>
    <row r="10" spans="1:24" s="40" customFormat="1" ht="15" x14ac:dyDescent="0.2">
      <c r="A10" s="41" t="s">
        <v>1</v>
      </c>
      <c r="B10" s="42" t="s">
        <v>78</v>
      </c>
      <c r="C10" s="39" t="s">
        <v>20</v>
      </c>
      <c r="D10" s="58">
        <f>'[1]раздел 2'!$F$10</f>
        <v>1272000</v>
      </c>
      <c r="E10" s="55">
        <v>570764.09699999995</v>
      </c>
      <c r="F10" s="55">
        <v>577636.90300000005</v>
      </c>
      <c r="G10" s="55">
        <f>E10+F10</f>
        <v>1148401</v>
      </c>
      <c r="H10" s="55">
        <v>1148892.1399999999</v>
      </c>
      <c r="I10" s="55">
        <v>632308.88699999999</v>
      </c>
      <c r="J10" s="55">
        <v>568014.11699999997</v>
      </c>
      <c r="K10" s="199">
        <v>1200323.004</v>
      </c>
      <c r="L10" s="55">
        <f>H10</f>
        <v>1148892.1399999999</v>
      </c>
      <c r="M10" s="63"/>
      <c r="N10" s="63"/>
      <c r="O10" s="63">
        <f>M10+N10</f>
        <v>0</v>
      </c>
      <c r="P10" s="55">
        <f>L10</f>
        <v>1148892.1399999999</v>
      </c>
      <c r="Q10" s="63"/>
      <c r="R10" s="63"/>
      <c r="S10" s="63">
        <f>Q10+R10</f>
        <v>0</v>
      </c>
      <c r="T10" s="63">
        <f>D10</f>
        <v>1272000</v>
      </c>
      <c r="U10" s="63"/>
      <c r="V10" s="63"/>
      <c r="W10" s="63">
        <f>U10+V10</f>
        <v>0</v>
      </c>
      <c r="X10" s="197"/>
    </row>
    <row r="11" spans="1:24" s="40" customFormat="1" ht="18.75" customHeight="1" x14ac:dyDescent="0.2">
      <c r="A11" s="44" t="s">
        <v>2</v>
      </c>
      <c r="B11" s="47" t="s">
        <v>79</v>
      </c>
      <c r="C11" s="39" t="s">
        <v>20</v>
      </c>
      <c r="D11" s="55">
        <f>'[1]раздел 2'!$F$11</f>
        <v>72000</v>
      </c>
      <c r="E11" s="55"/>
      <c r="F11" s="55"/>
      <c r="G11" s="55"/>
      <c r="H11" s="55"/>
      <c r="I11" s="199"/>
      <c r="J11" s="199"/>
      <c r="K11" s="199"/>
      <c r="L11" s="55"/>
      <c r="M11" s="63"/>
      <c r="N11" s="63"/>
      <c r="O11" s="63"/>
      <c r="P11" s="55"/>
      <c r="Q11" s="63"/>
      <c r="R11" s="63"/>
      <c r="S11" s="63"/>
      <c r="T11" s="63"/>
      <c r="U11" s="63"/>
      <c r="V11" s="63"/>
      <c r="W11" s="63"/>
      <c r="X11" s="72"/>
    </row>
    <row r="12" spans="1:24" s="40" customFormat="1" ht="15" x14ac:dyDescent="0.2">
      <c r="A12" s="44" t="s">
        <v>21</v>
      </c>
      <c r="B12" s="47" t="s">
        <v>80</v>
      </c>
      <c r="C12" s="39" t="s">
        <v>20</v>
      </c>
      <c r="D12" s="55">
        <f t="shared" ref="D12:U12" si="5">D7+D10-D11</f>
        <v>1200000</v>
      </c>
      <c r="E12" s="55">
        <f>E7+E10-E11</f>
        <v>570764.09699999995</v>
      </c>
      <c r="F12" s="55">
        <f>F7+F10-F11</f>
        <v>577636.90300000005</v>
      </c>
      <c r="G12" s="55">
        <f t="shared" si="5"/>
        <v>1148401</v>
      </c>
      <c r="H12" s="55">
        <v>1148892.1399999999</v>
      </c>
      <c r="I12" s="199">
        <v>632308.88699999999</v>
      </c>
      <c r="J12" s="199">
        <v>568014.11699999997</v>
      </c>
      <c r="K12" s="199">
        <v>1200323.004</v>
      </c>
      <c r="L12" s="55">
        <f t="shared" ref="K12:M12" si="6">L7+L10-L11</f>
        <v>1148892.1399999999</v>
      </c>
      <c r="M12" s="63">
        <f t="shared" si="6"/>
        <v>0</v>
      </c>
      <c r="N12" s="63">
        <f>N7+N10-N11</f>
        <v>0</v>
      </c>
      <c r="O12" s="63">
        <f t="shared" ref="O12:Q12" si="7">O7+O10-O11</f>
        <v>0</v>
      </c>
      <c r="P12" s="55">
        <f t="shared" si="7"/>
        <v>1148892.1399999999</v>
      </c>
      <c r="Q12" s="63">
        <f t="shared" si="7"/>
        <v>0</v>
      </c>
      <c r="R12" s="63">
        <f>R7+R10-R11</f>
        <v>0</v>
      </c>
      <c r="S12" s="63">
        <f t="shared" ref="S12" si="8">S7+S10-S11</f>
        <v>0</v>
      </c>
      <c r="T12" s="63">
        <f t="shared" si="5"/>
        <v>1272000</v>
      </c>
      <c r="U12" s="63">
        <f t="shared" si="5"/>
        <v>0</v>
      </c>
      <c r="V12" s="63">
        <f>V7+V10-V11</f>
        <v>0</v>
      </c>
      <c r="W12" s="63">
        <f t="shared" ref="W12" si="9">W7+W10-W11</f>
        <v>0</v>
      </c>
      <c r="X12" s="72"/>
    </row>
    <row r="13" spans="1:24" s="40" customFormat="1" ht="15" x14ac:dyDescent="0.2">
      <c r="A13" s="44" t="s">
        <v>22</v>
      </c>
      <c r="B13" s="47" t="s">
        <v>81</v>
      </c>
      <c r="C13" s="39" t="s">
        <v>20</v>
      </c>
      <c r="D13" s="55">
        <f t="shared" ref="D13:T13" si="10">D14+D15</f>
        <v>80776</v>
      </c>
      <c r="E13" s="55">
        <f>E14+E15</f>
        <v>40089.72</v>
      </c>
      <c r="F13" s="55">
        <f t="shared" si="10"/>
        <v>36853.15</v>
      </c>
      <c r="G13" s="55">
        <f>G14+G15</f>
        <v>76942.87</v>
      </c>
      <c r="H13" s="55">
        <v>76975.77</v>
      </c>
      <c r="I13" s="199">
        <v>43494.724999999999</v>
      </c>
      <c r="J13" s="199">
        <v>58868.23</v>
      </c>
      <c r="K13" s="199">
        <v>102362.955</v>
      </c>
      <c r="L13" s="55">
        <f t="shared" ref="L13" si="11">L14+L15</f>
        <v>76975.77</v>
      </c>
      <c r="M13" s="63">
        <f>M14+M15</f>
        <v>0</v>
      </c>
      <c r="N13" s="63">
        <f t="shared" ref="N13" si="12">N14+N15</f>
        <v>0</v>
      </c>
      <c r="O13" s="63">
        <f>O14+O15</f>
        <v>0</v>
      </c>
      <c r="P13" s="55">
        <f t="shared" ref="P13" si="13">P14+P15</f>
        <v>76975.77</v>
      </c>
      <c r="Q13" s="63">
        <f>Q14+Q15</f>
        <v>0</v>
      </c>
      <c r="R13" s="63">
        <f t="shared" ref="R13" si="14">R14+R15</f>
        <v>0</v>
      </c>
      <c r="S13" s="63">
        <f>S14+S15</f>
        <v>0</v>
      </c>
      <c r="T13" s="63">
        <f t="shared" si="10"/>
        <v>80776</v>
      </c>
      <c r="U13" s="63">
        <f>U14+U15</f>
        <v>0</v>
      </c>
      <c r="V13" s="63">
        <f t="shared" ref="V13" si="15">V14+V15</f>
        <v>0</v>
      </c>
      <c r="W13" s="63">
        <f>W14+W15</f>
        <v>0</v>
      </c>
      <c r="X13" s="72"/>
    </row>
    <row r="14" spans="1:24" s="40" customFormat="1" ht="18" customHeight="1" x14ac:dyDescent="0.2">
      <c r="A14" s="44" t="s">
        <v>82</v>
      </c>
      <c r="B14" s="45" t="s">
        <v>83</v>
      </c>
      <c r="C14" s="39" t="s">
        <v>20</v>
      </c>
      <c r="D14" s="55">
        <f>'[1]раздел 2'!$F$14</f>
        <v>80776</v>
      </c>
      <c r="E14" s="55">
        <v>40089.72</v>
      </c>
      <c r="F14" s="55">
        <v>36853.15</v>
      </c>
      <c r="G14" s="55">
        <f>E14+F14</f>
        <v>76942.87</v>
      </c>
      <c r="H14" s="55">
        <v>76975.77</v>
      </c>
      <c r="I14" s="55">
        <v>43494.724999999999</v>
      </c>
      <c r="J14" s="55">
        <v>58868.23</v>
      </c>
      <c r="K14" s="199">
        <v>102362.955</v>
      </c>
      <c r="L14" s="55">
        <f>H14</f>
        <v>76975.77</v>
      </c>
      <c r="M14" s="63"/>
      <c r="N14" s="63"/>
      <c r="O14" s="63">
        <f>M14+N14</f>
        <v>0</v>
      </c>
      <c r="P14" s="55">
        <f>L14</f>
        <v>76975.77</v>
      </c>
      <c r="Q14" s="63"/>
      <c r="R14" s="63"/>
      <c r="S14" s="63">
        <f>Q14+R14</f>
        <v>0</v>
      </c>
      <c r="T14" s="63">
        <f>D14</f>
        <v>80776</v>
      </c>
      <c r="U14" s="63"/>
      <c r="V14" s="63"/>
      <c r="W14" s="63">
        <f>U14+V14</f>
        <v>0</v>
      </c>
      <c r="X14" s="72"/>
    </row>
    <row r="15" spans="1:24" s="40" customFormat="1" ht="18" customHeight="1" x14ac:dyDescent="0.2">
      <c r="A15" s="44" t="s">
        <v>84</v>
      </c>
      <c r="B15" s="45" t="s">
        <v>85</v>
      </c>
      <c r="C15" s="39" t="s">
        <v>20</v>
      </c>
      <c r="D15" s="55"/>
      <c r="E15" s="55"/>
      <c r="F15" s="55"/>
      <c r="G15" s="55"/>
      <c r="H15" s="55"/>
      <c r="I15" s="199"/>
      <c r="J15" s="199"/>
      <c r="K15" s="199"/>
      <c r="L15" s="55"/>
      <c r="M15" s="63"/>
      <c r="N15" s="63"/>
      <c r="O15" s="63"/>
      <c r="P15" s="55"/>
      <c r="Q15" s="63"/>
      <c r="R15" s="63"/>
      <c r="S15" s="63"/>
      <c r="T15" s="63"/>
      <c r="U15" s="63"/>
      <c r="V15" s="63"/>
      <c r="W15" s="63"/>
      <c r="X15" s="72"/>
    </row>
    <row r="16" spans="1:24" s="49" customFormat="1" ht="18" customHeight="1" x14ac:dyDescent="0.2">
      <c r="A16" s="41" t="s">
        <v>26</v>
      </c>
      <c r="B16" s="42" t="s">
        <v>86</v>
      </c>
      <c r="C16" s="48" t="s">
        <v>20</v>
      </c>
      <c r="D16" s="58">
        <f>D12-D13</f>
        <v>1119224</v>
      </c>
      <c r="E16" s="58">
        <f>E12-E13</f>
        <v>530674.37699999998</v>
      </c>
      <c r="F16" s="58">
        <f>F12-F13</f>
        <v>540783.75300000003</v>
      </c>
      <c r="G16" s="58">
        <f t="shared" ref="G16:K16" si="16">G12-G13</f>
        <v>1071458.1299999999</v>
      </c>
      <c r="H16" s="58">
        <v>1071916.3699999999</v>
      </c>
      <c r="I16" s="200">
        <v>588814.16200000001</v>
      </c>
      <c r="J16" s="200">
        <v>509145.88699999999</v>
      </c>
      <c r="K16" s="200">
        <v>1097960.0489999999</v>
      </c>
      <c r="L16" s="58">
        <f t="shared" ref="L16:O16" si="17">L12-L13</f>
        <v>1071916.3699999999</v>
      </c>
      <c r="M16" s="58">
        <f t="shared" si="17"/>
        <v>0</v>
      </c>
      <c r="N16" s="58">
        <f t="shared" si="17"/>
        <v>0</v>
      </c>
      <c r="O16" s="58">
        <f t="shared" si="17"/>
        <v>0</v>
      </c>
      <c r="P16" s="58">
        <f t="shared" ref="P16:S16" si="18">P12-P13</f>
        <v>1071916.3699999999</v>
      </c>
      <c r="Q16" s="58">
        <f t="shared" si="18"/>
        <v>0</v>
      </c>
      <c r="R16" s="58">
        <f t="shared" si="18"/>
        <v>0</v>
      </c>
      <c r="S16" s="58">
        <f t="shared" si="18"/>
        <v>0</v>
      </c>
      <c r="T16" s="58">
        <f t="shared" ref="T16:W16" si="19">T12-T13</f>
        <v>1191224</v>
      </c>
      <c r="U16" s="58">
        <f t="shared" si="19"/>
        <v>0</v>
      </c>
      <c r="V16" s="58">
        <f t="shared" si="19"/>
        <v>0</v>
      </c>
      <c r="W16" s="58">
        <f t="shared" si="19"/>
        <v>0</v>
      </c>
      <c r="X16" s="154"/>
    </row>
    <row r="17" spans="1:25" s="40" customFormat="1" ht="18.75" customHeight="1" x14ac:dyDescent="0.2">
      <c r="A17" s="44" t="s">
        <v>27</v>
      </c>
      <c r="B17" s="47" t="s">
        <v>87</v>
      </c>
      <c r="C17" s="39" t="s">
        <v>20</v>
      </c>
      <c r="D17" s="55">
        <f>D18+D19+D20</f>
        <v>393805.25</v>
      </c>
      <c r="E17" s="55">
        <f t="shared" ref="E17:T17" si="20">E18+E19+E20</f>
        <v>177112.09400000001</v>
      </c>
      <c r="F17" s="55">
        <f>F18+F19+F20</f>
        <v>212146.25700000001</v>
      </c>
      <c r="G17" s="55">
        <f>G18+G19+G20</f>
        <v>389258.35099999997</v>
      </c>
      <c r="H17" s="55">
        <v>381131.15399999998</v>
      </c>
      <c r="I17" s="199">
        <v>192074.34</v>
      </c>
      <c r="J17" s="199">
        <v>168624.97600000002</v>
      </c>
      <c r="K17" s="199">
        <v>360699.31599999999</v>
      </c>
      <c r="L17" s="55">
        <f t="shared" ref="L17" si="21">L18+L19+L20</f>
        <v>381131.15399999998</v>
      </c>
      <c r="M17" s="55">
        <f>M18+M19+M20</f>
        <v>0</v>
      </c>
      <c r="N17" s="55">
        <f>N18+N19+N20</f>
        <v>0</v>
      </c>
      <c r="O17" s="55">
        <f>O18+O19+O20</f>
        <v>0</v>
      </c>
      <c r="P17" s="55">
        <f t="shared" ref="P17" si="22">P18+P19+P20</f>
        <v>381131.15399999998</v>
      </c>
      <c r="Q17" s="55">
        <f>Q18+Q19+Q20</f>
        <v>0</v>
      </c>
      <c r="R17" s="55">
        <f>R18+R19+R20</f>
        <v>0</v>
      </c>
      <c r="S17" s="55">
        <f>S18+S19+S20</f>
        <v>0</v>
      </c>
      <c r="T17" s="55">
        <f t="shared" si="20"/>
        <v>393805.25</v>
      </c>
      <c r="U17" s="55">
        <f>U18+U19+U20</f>
        <v>0</v>
      </c>
      <c r="V17" s="55">
        <f>V18+V19+V20</f>
        <v>0</v>
      </c>
      <c r="W17" s="55">
        <f>W18+W19+W20</f>
        <v>0</v>
      </c>
      <c r="X17" s="155"/>
    </row>
    <row r="18" spans="1:25" s="40" customFormat="1" ht="18" customHeight="1" x14ac:dyDescent="0.2">
      <c r="A18" s="44" t="s">
        <v>88</v>
      </c>
      <c r="B18" s="45" t="s">
        <v>89</v>
      </c>
      <c r="C18" s="39" t="s">
        <v>20</v>
      </c>
      <c r="D18" s="55">
        <f>'[1]раздел 2'!$F$18</f>
        <v>380000</v>
      </c>
      <c r="E18" s="55">
        <v>171848.997</v>
      </c>
      <c r="F18" s="55">
        <v>144973.70600000001</v>
      </c>
      <c r="G18" s="55">
        <f>E18+F18</f>
        <v>316822.70299999998</v>
      </c>
      <c r="H18" s="55">
        <v>336260.098</v>
      </c>
      <c r="I18" s="199">
        <v>186664.288</v>
      </c>
      <c r="J18" s="199">
        <v>157942.24600000001</v>
      </c>
      <c r="K18" s="199">
        <v>344606.53399999999</v>
      </c>
      <c r="L18" s="55">
        <f>H18</f>
        <v>336260.098</v>
      </c>
      <c r="M18" s="55"/>
      <c r="N18" s="55"/>
      <c r="O18" s="55">
        <f>M18+N18</f>
        <v>0</v>
      </c>
      <c r="P18" s="55">
        <f>L18</f>
        <v>336260.098</v>
      </c>
      <c r="Q18" s="55"/>
      <c r="R18" s="55"/>
      <c r="S18" s="55">
        <f>Q18+R18</f>
        <v>0</v>
      </c>
      <c r="T18" s="55">
        <f>D18</f>
        <v>380000</v>
      </c>
      <c r="U18" s="55"/>
      <c r="V18" s="55"/>
      <c r="W18" s="55">
        <f>U18+V18</f>
        <v>0</v>
      </c>
      <c r="X18" s="202"/>
    </row>
    <row r="19" spans="1:25" s="40" customFormat="1" ht="15" x14ac:dyDescent="0.2">
      <c r="A19" s="44" t="s">
        <v>90</v>
      </c>
      <c r="B19" s="45" t="s">
        <v>91</v>
      </c>
      <c r="C19" s="39" t="s">
        <v>20</v>
      </c>
      <c r="D19" s="55"/>
      <c r="E19" s="55"/>
      <c r="F19" s="55"/>
      <c r="G19" s="55">
        <f>E19+F19</f>
        <v>0</v>
      </c>
      <c r="H19" s="55"/>
      <c r="I19" s="199"/>
      <c r="J19" s="199"/>
      <c r="K19" s="199"/>
      <c r="L19" s="55">
        <f>H19</f>
        <v>0</v>
      </c>
      <c r="M19" s="55"/>
      <c r="N19" s="55"/>
      <c r="O19" s="55">
        <f>M19+N19</f>
        <v>0</v>
      </c>
      <c r="P19" s="55">
        <f>L19</f>
        <v>0</v>
      </c>
      <c r="Q19" s="55"/>
      <c r="R19" s="55"/>
      <c r="S19" s="55">
        <f>Q19+R19</f>
        <v>0</v>
      </c>
      <c r="T19" s="55">
        <f>D19</f>
        <v>0</v>
      </c>
      <c r="U19" s="55"/>
      <c r="V19" s="55"/>
      <c r="W19" s="55">
        <f>U19+V19</f>
        <v>0</v>
      </c>
      <c r="X19" s="72"/>
    </row>
    <row r="20" spans="1:25" s="40" customFormat="1" ht="15" x14ac:dyDescent="0.2">
      <c r="A20" s="44" t="s">
        <v>92</v>
      </c>
      <c r="B20" s="53" t="s">
        <v>93</v>
      </c>
      <c r="C20" s="39" t="s">
        <v>20</v>
      </c>
      <c r="D20" s="55">
        <f>'[1]раздел 2'!$F$20</f>
        <v>13805.25</v>
      </c>
      <c r="E20" s="55">
        <v>5263.0969999999998</v>
      </c>
      <c r="F20" s="55">
        <v>67172.551000000007</v>
      </c>
      <c r="G20" s="55">
        <f>E20+F20</f>
        <v>72435.648000000001</v>
      </c>
      <c r="H20" s="55">
        <v>44871.055999999982</v>
      </c>
      <c r="I20" s="199">
        <v>5410.0519999999997</v>
      </c>
      <c r="J20" s="199">
        <v>10682.73</v>
      </c>
      <c r="K20" s="199">
        <v>16092.781999999999</v>
      </c>
      <c r="L20" s="55">
        <f>H20</f>
        <v>44871.055999999982</v>
      </c>
      <c r="M20" s="55"/>
      <c r="N20" s="55"/>
      <c r="O20" s="55">
        <f>M20+N20</f>
        <v>0</v>
      </c>
      <c r="P20" s="55">
        <f>L20</f>
        <v>44871.055999999982</v>
      </c>
      <c r="Q20" s="55"/>
      <c r="R20" s="55"/>
      <c r="S20" s="55">
        <f>Q20+R20</f>
        <v>0</v>
      </c>
      <c r="T20" s="55">
        <f>D20</f>
        <v>13805.25</v>
      </c>
      <c r="U20" s="55"/>
      <c r="V20" s="55"/>
      <c r="W20" s="55">
        <f>U20+V20</f>
        <v>0</v>
      </c>
      <c r="X20" s="72"/>
    </row>
    <row r="21" spans="1:25" s="40" customFormat="1" ht="15" x14ac:dyDescent="0.2">
      <c r="A21" s="41" t="s">
        <v>29</v>
      </c>
      <c r="B21" s="42" t="s">
        <v>94</v>
      </c>
      <c r="C21" s="39" t="s">
        <v>20</v>
      </c>
      <c r="D21" s="55">
        <f>D16-D17</f>
        <v>725418.75</v>
      </c>
      <c r="E21" s="55">
        <f>E16-E17</f>
        <v>353562.28299999994</v>
      </c>
      <c r="F21" s="55">
        <f>F16-F17</f>
        <v>328637.49600000004</v>
      </c>
      <c r="G21" s="55">
        <f>G16-G17</f>
        <v>682199.77899999986</v>
      </c>
      <c r="H21" s="58">
        <v>690785.2159999999</v>
      </c>
      <c r="I21" s="200">
        <v>396739.82200000004</v>
      </c>
      <c r="J21" s="200">
        <v>340520.91099999996</v>
      </c>
      <c r="K21" s="200">
        <v>737260.73299999989</v>
      </c>
      <c r="L21" s="55">
        <f t="shared" ref="L21" si="23">L16-L17</f>
        <v>690785.2159999999</v>
      </c>
      <c r="M21" s="55">
        <f>M16-M17</f>
        <v>0</v>
      </c>
      <c r="N21" s="55">
        <f>N16-N17</f>
        <v>0</v>
      </c>
      <c r="O21" s="55">
        <f>O16-O17</f>
        <v>0</v>
      </c>
      <c r="P21" s="55">
        <f t="shared" ref="P21" si="24">P16-P17</f>
        <v>690785.2159999999</v>
      </c>
      <c r="Q21" s="55">
        <f>Q16-Q17</f>
        <v>0</v>
      </c>
      <c r="R21" s="55">
        <f>R16-R17</f>
        <v>0</v>
      </c>
      <c r="S21" s="55">
        <f>S16-S17</f>
        <v>0</v>
      </c>
      <c r="T21" s="55">
        <f t="shared" ref="H21:T21" si="25">T16-T17</f>
        <v>797418.75</v>
      </c>
      <c r="U21" s="55">
        <f>U16-U17</f>
        <v>0</v>
      </c>
      <c r="V21" s="55">
        <f>V16-V17</f>
        <v>0</v>
      </c>
      <c r="W21" s="55">
        <f>W16-W17</f>
        <v>0</v>
      </c>
      <c r="X21" s="72"/>
      <c r="Y21" s="157"/>
    </row>
    <row r="22" spans="1:25" s="40" customFormat="1" ht="15" x14ac:dyDescent="0.2">
      <c r="A22" s="65"/>
      <c r="B22" s="288" t="s">
        <v>95</v>
      </c>
      <c r="C22" s="66"/>
      <c r="D22" s="55">
        <f t="shared" ref="D22:K22" si="26">D23+D30+D33</f>
        <v>725418.75000000012</v>
      </c>
      <c r="E22" s="160">
        <f t="shared" si="26"/>
        <v>353562.28299999994</v>
      </c>
      <c r="F22" s="160">
        <f t="shared" si="26"/>
        <v>328637.49600000004</v>
      </c>
      <c r="G22" s="160">
        <f t="shared" si="26"/>
        <v>682199.77899999998</v>
      </c>
      <c r="H22" s="55">
        <v>690785.21600000001</v>
      </c>
      <c r="I22" s="199">
        <v>396739.82200000004</v>
      </c>
      <c r="J22" s="199">
        <v>340520.913</v>
      </c>
      <c r="K22" s="199">
        <v>737260.73499999999</v>
      </c>
      <c r="L22" s="55">
        <f t="shared" ref="L22" si="27">L23+L30+L33</f>
        <v>690785.21600000001</v>
      </c>
      <c r="M22" s="55">
        <f>M23+M30+M33</f>
        <v>0</v>
      </c>
      <c r="N22" s="55">
        <f>N23+N30+N33</f>
        <v>0</v>
      </c>
      <c r="O22" s="55">
        <f>O23+O30+O33</f>
        <v>0</v>
      </c>
      <c r="P22" s="55">
        <f t="shared" ref="P22" si="28">P23+P30+P33</f>
        <v>690785.21600000001</v>
      </c>
      <c r="Q22" s="55">
        <f>Q23+Q30+Q33</f>
        <v>0</v>
      </c>
      <c r="R22" s="55">
        <f>R23+R30+R33</f>
        <v>0</v>
      </c>
      <c r="S22" s="55">
        <f>S23+S30+S33</f>
        <v>0</v>
      </c>
      <c r="T22" s="55">
        <f t="shared" ref="T22" si="29">T23+T30+T33</f>
        <v>725418.75000000012</v>
      </c>
      <c r="U22" s="55">
        <f>U23+U30+U33</f>
        <v>0</v>
      </c>
      <c r="V22" s="55">
        <f>V23+V30+V33</f>
        <v>0</v>
      </c>
      <c r="W22" s="55">
        <f>W23+W30+W33</f>
        <v>0</v>
      </c>
      <c r="X22" s="156"/>
      <c r="Y22" s="157"/>
    </row>
    <row r="23" spans="1:25" s="49" customFormat="1" ht="14.25" x14ac:dyDescent="0.2">
      <c r="A23" s="41" t="s">
        <v>96</v>
      </c>
      <c r="B23" s="42" t="s">
        <v>97</v>
      </c>
      <c r="C23" s="48" t="s">
        <v>20</v>
      </c>
      <c r="D23" s="58">
        <f t="shared" ref="D23:T23" si="30">D24+D27</f>
        <v>460568.60000000003</v>
      </c>
      <c r="E23" s="161">
        <f t="shared" si="30"/>
        <v>217443.12499999991</v>
      </c>
      <c r="F23" s="161">
        <f t="shared" si="30"/>
        <v>194394.60900000008</v>
      </c>
      <c r="G23" s="161">
        <f t="shared" si="30"/>
        <v>411837.73400000005</v>
      </c>
      <c r="H23" s="196">
        <v>436058.56800000003</v>
      </c>
      <c r="I23" s="200">
        <v>241382.948</v>
      </c>
      <c r="J23" s="200">
        <v>212385.152</v>
      </c>
      <c r="K23" s="200">
        <v>453768.1</v>
      </c>
      <c r="L23" s="58">
        <f t="shared" ref="L23:O23" si="31">L24+L27</f>
        <v>436058.56800000003</v>
      </c>
      <c r="M23" s="58">
        <f t="shared" si="31"/>
        <v>0</v>
      </c>
      <c r="N23" s="58">
        <f t="shared" si="31"/>
        <v>0</v>
      </c>
      <c r="O23" s="58">
        <f t="shared" si="31"/>
        <v>0</v>
      </c>
      <c r="P23" s="58">
        <f t="shared" ref="P23:S23" si="32">P24+P27</f>
        <v>436058.56800000003</v>
      </c>
      <c r="Q23" s="58">
        <f t="shared" si="32"/>
        <v>0</v>
      </c>
      <c r="R23" s="58">
        <f t="shared" si="32"/>
        <v>0</v>
      </c>
      <c r="S23" s="58">
        <f t="shared" si="32"/>
        <v>0</v>
      </c>
      <c r="T23" s="58">
        <f t="shared" si="30"/>
        <v>460568.60000000003</v>
      </c>
      <c r="U23" s="58">
        <f t="shared" ref="U23:W23" si="33">U24+U27</f>
        <v>0</v>
      </c>
      <c r="V23" s="58">
        <f t="shared" si="33"/>
        <v>0</v>
      </c>
      <c r="W23" s="58">
        <f t="shared" si="33"/>
        <v>0</v>
      </c>
      <c r="X23" s="154"/>
    </row>
    <row r="24" spans="1:25" s="40" customFormat="1" ht="15.75" customHeight="1" x14ac:dyDescent="0.2">
      <c r="A24" s="44"/>
      <c r="B24" s="45" t="s">
        <v>98</v>
      </c>
      <c r="C24" s="39" t="s">
        <v>20</v>
      </c>
      <c r="D24" s="55">
        <f t="shared" ref="D24:G24" si="34">D25+D26</f>
        <v>422545.80000000005</v>
      </c>
      <c r="E24" s="160">
        <f t="shared" si="34"/>
        <v>204190.2589999999</v>
      </c>
      <c r="F24" s="160">
        <f t="shared" si="34"/>
        <v>183380.48300000009</v>
      </c>
      <c r="G24" s="160">
        <f t="shared" si="34"/>
        <v>387570.74200000009</v>
      </c>
      <c r="H24" s="63">
        <v>412158.02600000001</v>
      </c>
      <c r="I24" s="199">
        <v>228422.95699999999</v>
      </c>
      <c r="J24" s="199">
        <v>200810.78700000001</v>
      </c>
      <c r="K24" s="199">
        <v>429233.74399999995</v>
      </c>
      <c r="L24" s="55">
        <f>H24</f>
        <v>412158.02600000001</v>
      </c>
      <c r="M24" s="55">
        <f t="shared" ref="M24:N24" si="35">M25+M26</f>
        <v>0</v>
      </c>
      <c r="N24" s="55">
        <f t="shared" si="35"/>
        <v>0</v>
      </c>
      <c r="O24" s="55">
        <f>O25+O26</f>
        <v>0</v>
      </c>
      <c r="P24" s="55">
        <f>L24</f>
        <v>412158.02600000001</v>
      </c>
      <c r="Q24" s="55">
        <f t="shared" ref="Q24:R24" si="36">Q25+Q26</f>
        <v>0</v>
      </c>
      <c r="R24" s="55">
        <f t="shared" si="36"/>
        <v>0</v>
      </c>
      <c r="S24" s="55">
        <f>S25+S26</f>
        <v>0</v>
      </c>
      <c r="T24" s="55">
        <f>D24</f>
        <v>422545.80000000005</v>
      </c>
      <c r="U24" s="55">
        <f t="shared" ref="U24:V24" si="37">U25+U26</f>
        <v>0</v>
      </c>
      <c r="V24" s="55">
        <f t="shared" si="37"/>
        <v>0</v>
      </c>
      <c r="W24" s="55">
        <f>W25+W26</f>
        <v>0</v>
      </c>
      <c r="X24" s="72"/>
    </row>
    <row r="25" spans="1:25" s="40" customFormat="1" ht="15" x14ac:dyDescent="0.2">
      <c r="A25" s="44"/>
      <c r="B25" s="60" t="s">
        <v>99</v>
      </c>
      <c r="C25" s="39" t="s">
        <v>20</v>
      </c>
      <c r="D25" s="55">
        <f>'[1]раздел 2'!F25</f>
        <v>255795.99400000001</v>
      </c>
      <c r="E25" s="160">
        <v>152708.20899999992</v>
      </c>
      <c r="F25" s="160">
        <v>142128.6130000001</v>
      </c>
      <c r="G25" s="160">
        <f>E25+F25</f>
        <v>294836.82200000004</v>
      </c>
      <c r="H25" s="63">
        <v>412158.02600000001</v>
      </c>
      <c r="I25" s="199">
        <v>170581.00399999999</v>
      </c>
      <c r="J25" s="199">
        <v>147922.443</v>
      </c>
      <c r="K25" s="199">
        <v>318503.44699999999</v>
      </c>
      <c r="L25" s="55">
        <f>L24</f>
        <v>412158.02600000001</v>
      </c>
      <c r="M25" s="55"/>
      <c r="N25" s="55"/>
      <c r="O25" s="55">
        <f>M25+N25</f>
        <v>0</v>
      </c>
      <c r="P25" s="55">
        <f>P24</f>
        <v>412158.02600000001</v>
      </c>
      <c r="Q25" s="55"/>
      <c r="R25" s="55"/>
      <c r="S25" s="55">
        <f>Q25+R25</f>
        <v>0</v>
      </c>
      <c r="T25" s="55">
        <f>T24</f>
        <v>422545.80000000005</v>
      </c>
      <c r="U25" s="55"/>
      <c r="V25" s="55"/>
      <c r="W25" s="55">
        <f>U25+V25</f>
        <v>0</v>
      </c>
      <c r="X25" s="156"/>
      <c r="Y25" s="157"/>
    </row>
    <row r="26" spans="1:25" s="40" customFormat="1" ht="15" x14ac:dyDescent="0.2">
      <c r="A26" s="44"/>
      <c r="B26" s="60" t="s">
        <v>100</v>
      </c>
      <c r="C26" s="39" t="s">
        <v>20</v>
      </c>
      <c r="D26" s="55">
        <f>'[1]раздел 2'!F26</f>
        <v>166749.80600000001</v>
      </c>
      <c r="E26" s="160">
        <v>51482.05</v>
      </c>
      <c r="F26" s="160">
        <v>41251.870000000003</v>
      </c>
      <c r="G26" s="160">
        <f>E26+F26</f>
        <v>92733.920000000013</v>
      </c>
      <c r="H26" s="63"/>
      <c r="I26" s="199">
        <v>57841.953000000001</v>
      </c>
      <c r="J26" s="199">
        <v>52888.343999999997</v>
      </c>
      <c r="K26" s="199">
        <v>110730.29699999999</v>
      </c>
      <c r="L26" s="55"/>
      <c r="M26" s="55"/>
      <c r="N26" s="55"/>
      <c r="O26" s="55">
        <f>M26+N26</f>
        <v>0</v>
      </c>
      <c r="P26" s="55"/>
      <c r="Q26" s="55"/>
      <c r="R26" s="55"/>
      <c r="S26" s="55">
        <f>Q26+R26</f>
        <v>0</v>
      </c>
      <c r="T26" s="55"/>
      <c r="U26" s="55"/>
      <c r="V26" s="55"/>
      <c r="W26" s="55">
        <f>U26+V26</f>
        <v>0</v>
      </c>
      <c r="X26" s="156"/>
      <c r="Y26" s="158"/>
    </row>
    <row r="27" spans="1:25" s="40" customFormat="1" ht="15" x14ac:dyDescent="0.2">
      <c r="A27" s="44" t="s">
        <v>101</v>
      </c>
      <c r="B27" s="45" t="s">
        <v>102</v>
      </c>
      <c r="C27" s="39" t="s">
        <v>20</v>
      </c>
      <c r="D27" s="55">
        <f t="shared" ref="D27:K27" si="38">D28+D29</f>
        <v>38022.800000000003</v>
      </c>
      <c r="E27" s="160">
        <f t="shared" si="38"/>
        <v>13252.866</v>
      </c>
      <c r="F27" s="160">
        <f t="shared" si="38"/>
        <v>11014.126</v>
      </c>
      <c r="G27" s="160">
        <f t="shared" si="38"/>
        <v>24266.991999999998</v>
      </c>
      <c r="H27" s="63">
        <v>23900.542000000001</v>
      </c>
      <c r="I27" s="199">
        <v>12959.991</v>
      </c>
      <c r="J27" s="199">
        <v>11574.365</v>
      </c>
      <c r="K27" s="199">
        <v>24534.356</v>
      </c>
      <c r="L27" s="55">
        <f>H27</f>
        <v>23900.542000000001</v>
      </c>
      <c r="M27" s="55">
        <f>M28+M29</f>
        <v>0</v>
      </c>
      <c r="N27" s="55">
        <f>N28+N29</f>
        <v>0</v>
      </c>
      <c r="O27" s="55">
        <f>O28+O29</f>
        <v>0</v>
      </c>
      <c r="P27" s="55">
        <f>L27</f>
        <v>23900.542000000001</v>
      </c>
      <c r="Q27" s="55">
        <f>Q28+Q29</f>
        <v>0</v>
      </c>
      <c r="R27" s="55">
        <f>R28+R29</f>
        <v>0</v>
      </c>
      <c r="S27" s="55">
        <f>S28+S29</f>
        <v>0</v>
      </c>
      <c r="T27" s="55">
        <f>D27</f>
        <v>38022.800000000003</v>
      </c>
      <c r="U27" s="55">
        <f>U28+U29</f>
        <v>0</v>
      </c>
      <c r="V27" s="55">
        <f>V28+V29</f>
        <v>0</v>
      </c>
      <c r="W27" s="55">
        <f>W28+W29</f>
        <v>0</v>
      </c>
      <c r="X27" s="72"/>
    </row>
    <row r="28" spans="1:25" s="40" customFormat="1" ht="15" x14ac:dyDescent="0.2">
      <c r="A28" s="44"/>
      <c r="B28" s="46" t="s">
        <v>99</v>
      </c>
      <c r="C28" s="39" t="s">
        <v>20</v>
      </c>
      <c r="D28" s="55">
        <f>'[1]раздел 2'!F28</f>
        <v>20965.477999999999</v>
      </c>
      <c r="E28" s="160">
        <v>3199.7249999999999</v>
      </c>
      <c r="F28" s="160">
        <v>5355.8819999999996</v>
      </c>
      <c r="G28" s="160">
        <f>E28+F28</f>
        <v>8555.607</v>
      </c>
      <c r="H28" s="63">
        <v>23900.542000000001</v>
      </c>
      <c r="I28" s="199">
        <v>4440</v>
      </c>
      <c r="J28" s="199">
        <v>4183</v>
      </c>
      <c r="K28" s="199">
        <v>8623</v>
      </c>
      <c r="L28" s="55">
        <f>L27</f>
        <v>23900.542000000001</v>
      </c>
      <c r="M28" s="55"/>
      <c r="N28" s="55"/>
      <c r="O28" s="55">
        <f>M28+N28</f>
        <v>0</v>
      </c>
      <c r="P28" s="55">
        <f>P27</f>
        <v>23900.542000000001</v>
      </c>
      <c r="Q28" s="55"/>
      <c r="R28" s="55"/>
      <c r="S28" s="55">
        <f>Q28+R28</f>
        <v>0</v>
      </c>
      <c r="T28" s="55">
        <f>T27</f>
        <v>38022.800000000003</v>
      </c>
      <c r="U28" s="55"/>
      <c r="V28" s="55"/>
      <c r="W28" s="55">
        <f>U28+V28</f>
        <v>0</v>
      </c>
      <c r="X28" s="72"/>
    </row>
    <row r="29" spans="1:25" s="40" customFormat="1" ht="15" x14ac:dyDescent="0.2">
      <c r="A29" s="44"/>
      <c r="B29" s="46" t="s">
        <v>100</v>
      </c>
      <c r="C29" s="39" t="s">
        <v>20</v>
      </c>
      <c r="D29" s="55">
        <f>'[1]раздел 2'!F29</f>
        <v>17057.322</v>
      </c>
      <c r="E29" s="160">
        <v>10053.141</v>
      </c>
      <c r="F29" s="160">
        <v>5658.2439999999997</v>
      </c>
      <c r="G29" s="160">
        <f>E29+F29</f>
        <v>15711.384999999998</v>
      </c>
      <c r="H29" s="63"/>
      <c r="I29" s="199">
        <v>8519.991</v>
      </c>
      <c r="J29" s="199">
        <v>7391.3649999999998</v>
      </c>
      <c r="K29" s="199">
        <v>15911.356</v>
      </c>
      <c r="L29" s="55"/>
      <c r="M29" s="55"/>
      <c r="N29" s="55"/>
      <c r="O29" s="55">
        <f>M29+N29</f>
        <v>0</v>
      </c>
      <c r="P29" s="55"/>
      <c r="Q29" s="55"/>
      <c r="R29" s="55"/>
      <c r="S29" s="55">
        <f>Q29+R29</f>
        <v>0</v>
      </c>
      <c r="T29" s="55"/>
      <c r="U29" s="55"/>
      <c r="V29" s="55"/>
      <c r="W29" s="55">
        <f>U29+V29</f>
        <v>0</v>
      </c>
      <c r="X29" s="72"/>
    </row>
    <row r="30" spans="1:25" s="49" customFormat="1" ht="14.25" x14ac:dyDescent="0.2">
      <c r="A30" s="41" t="s">
        <v>30</v>
      </c>
      <c r="B30" s="50" t="s">
        <v>103</v>
      </c>
      <c r="C30" s="48" t="s">
        <v>20</v>
      </c>
      <c r="D30" s="58">
        <f t="shared" ref="D30:K30" si="39">D31+D32</f>
        <v>137104</v>
      </c>
      <c r="E30" s="161">
        <f t="shared" si="39"/>
        <v>74932.657999999996</v>
      </c>
      <c r="F30" s="161">
        <f t="shared" si="39"/>
        <v>64900.75</v>
      </c>
      <c r="G30" s="161">
        <f t="shared" si="39"/>
        <v>139833.408</v>
      </c>
      <c r="H30" s="58">
        <v>133425.546</v>
      </c>
      <c r="I30" s="200">
        <v>66404.691999999995</v>
      </c>
      <c r="J30" s="200">
        <v>60765.612999999998</v>
      </c>
      <c r="K30" s="200">
        <v>127170.30499999999</v>
      </c>
      <c r="L30" s="58">
        <f>H30</f>
        <v>133425.546</v>
      </c>
      <c r="M30" s="58">
        <f>M31+M32</f>
        <v>0</v>
      </c>
      <c r="N30" s="58">
        <f>N31+N32</f>
        <v>0</v>
      </c>
      <c r="O30" s="58">
        <f>O31+O32</f>
        <v>0</v>
      </c>
      <c r="P30" s="58">
        <f>L30</f>
        <v>133425.546</v>
      </c>
      <c r="Q30" s="58">
        <f>Q31+Q32</f>
        <v>0</v>
      </c>
      <c r="R30" s="58">
        <f>R31+R32</f>
        <v>0</v>
      </c>
      <c r="S30" s="58">
        <f>S31+S32</f>
        <v>0</v>
      </c>
      <c r="T30" s="58">
        <f>D30</f>
        <v>137104</v>
      </c>
      <c r="U30" s="58">
        <f>U31+U32</f>
        <v>0</v>
      </c>
      <c r="V30" s="58">
        <f>V31+V32</f>
        <v>0</v>
      </c>
      <c r="W30" s="58">
        <f>W31+W32</f>
        <v>0</v>
      </c>
      <c r="X30" s="72"/>
    </row>
    <row r="31" spans="1:25" s="40" customFormat="1" ht="15" x14ac:dyDescent="0.2">
      <c r="A31" s="44"/>
      <c r="B31" s="46" t="s">
        <v>99</v>
      </c>
      <c r="C31" s="39" t="s">
        <v>20</v>
      </c>
      <c r="D31" s="55">
        <f>'[1]раздел 2'!F31</f>
        <v>126570.296</v>
      </c>
      <c r="E31" s="160">
        <v>70345.335999999996</v>
      </c>
      <c r="F31" s="160">
        <v>60581.8</v>
      </c>
      <c r="G31" s="160">
        <f>E31+F31</f>
        <v>130927.136</v>
      </c>
      <c r="H31" s="55">
        <v>133425.546</v>
      </c>
      <c r="I31" s="199">
        <v>64365.108</v>
      </c>
      <c r="J31" s="199">
        <v>55360.178999999996</v>
      </c>
      <c r="K31" s="199">
        <v>119725.287</v>
      </c>
      <c r="L31" s="55">
        <f>L30</f>
        <v>133425.546</v>
      </c>
      <c r="M31" s="55"/>
      <c r="N31" s="55"/>
      <c r="O31" s="55">
        <f>M31+N31</f>
        <v>0</v>
      </c>
      <c r="P31" s="55">
        <f>P30</f>
        <v>133425.546</v>
      </c>
      <c r="Q31" s="55"/>
      <c r="R31" s="55"/>
      <c r="S31" s="55">
        <f>Q31+R31</f>
        <v>0</v>
      </c>
      <c r="T31" s="55">
        <f>T30</f>
        <v>137104</v>
      </c>
      <c r="U31" s="55"/>
      <c r="V31" s="55"/>
      <c r="W31" s="55">
        <f>U31+V31</f>
        <v>0</v>
      </c>
      <c r="X31" s="72"/>
    </row>
    <row r="32" spans="1:25" s="40" customFormat="1" ht="15" x14ac:dyDescent="0.2">
      <c r="A32" s="44"/>
      <c r="B32" s="51" t="s">
        <v>104</v>
      </c>
      <c r="C32" s="39" t="s">
        <v>20</v>
      </c>
      <c r="D32" s="55">
        <f>'[1]раздел 2'!F32</f>
        <v>10533.704</v>
      </c>
      <c r="E32" s="160">
        <v>4587.3220000000001</v>
      </c>
      <c r="F32" s="160">
        <v>4318.95</v>
      </c>
      <c r="G32" s="160">
        <f>E32+F32</f>
        <v>8906.2720000000008</v>
      </c>
      <c r="H32" s="55"/>
      <c r="I32" s="199">
        <v>2039.5840000000001</v>
      </c>
      <c r="J32" s="199">
        <v>5405.4340000000002</v>
      </c>
      <c r="K32" s="199">
        <v>7445.018</v>
      </c>
      <c r="L32" s="55"/>
      <c r="M32" s="55"/>
      <c r="N32" s="55"/>
      <c r="O32" s="55">
        <f>M32+N32</f>
        <v>0</v>
      </c>
      <c r="P32" s="55"/>
      <c r="Q32" s="55"/>
      <c r="R32" s="55"/>
      <c r="S32" s="55">
        <f>Q32+R32</f>
        <v>0</v>
      </c>
      <c r="T32" s="55"/>
      <c r="U32" s="55"/>
      <c r="V32" s="55"/>
      <c r="W32" s="55">
        <f>U32+V32</f>
        <v>0</v>
      </c>
      <c r="X32" s="72"/>
    </row>
    <row r="33" spans="1:24" s="49" customFormat="1" ht="14.25" x14ac:dyDescent="0.2">
      <c r="A33" s="41" t="s">
        <v>105</v>
      </c>
      <c r="B33" s="50" t="s">
        <v>3</v>
      </c>
      <c r="C33" s="48" t="s">
        <v>20</v>
      </c>
      <c r="D33" s="58">
        <f t="shared" ref="D33:K33" si="40">D34+D35</f>
        <v>127746.15</v>
      </c>
      <c r="E33" s="161">
        <f t="shared" si="40"/>
        <v>61186.5</v>
      </c>
      <c r="F33" s="161">
        <f t="shared" si="40"/>
        <v>69342.136999999988</v>
      </c>
      <c r="G33" s="161">
        <f t="shared" si="40"/>
        <v>130528.637</v>
      </c>
      <c r="H33" s="58">
        <v>121301.102</v>
      </c>
      <c r="I33" s="200">
        <v>88952.182000000001</v>
      </c>
      <c r="J33" s="200">
        <v>67370.148000000001</v>
      </c>
      <c r="K33" s="200">
        <v>156322.32999999999</v>
      </c>
      <c r="L33" s="58">
        <f>H33</f>
        <v>121301.102</v>
      </c>
      <c r="M33" s="58">
        <f>M34+M35</f>
        <v>0</v>
      </c>
      <c r="N33" s="58">
        <f>N34+N35</f>
        <v>0</v>
      </c>
      <c r="O33" s="58">
        <f>O34+O35</f>
        <v>0</v>
      </c>
      <c r="P33" s="58">
        <f>L33</f>
        <v>121301.102</v>
      </c>
      <c r="Q33" s="58">
        <f>Q34+Q35</f>
        <v>0</v>
      </c>
      <c r="R33" s="58">
        <f>R34+R35</f>
        <v>0</v>
      </c>
      <c r="S33" s="58">
        <f>S34+S35</f>
        <v>0</v>
      </c>
      <c r="T33" s="58">
        <f>D33</f>
        <v>127746.15</v>
      </c>
      <c r="U33" s="58">
        <f>U34+U35</f>
        <v>0</v>
      </c>
      <c r="V33" s="58">
        <f>V34+V35</f>
        <v>0</v>
      </c>
      <c r="W33" s="58">
        <f>W34+W35</f>
        <v>0</v>
      </c>
      <c r="X33" s="72"/>
    </row>
    <row r="34" spans="1:24" s="40" customFormat="1" ht="15" x14ac:dyDescent="0.2">
      <c r="A34" s="44"/>
      <c r="B34" s="46" t="s">
        <v>99</v>
      </c>
      <c r="C34" s="39" t="s">
        <v>20</v>
      </c>
      <c r="D34" s="55">
        <f>'[1]раздел 2'!F34</f>
        <v>118201.64599999999</v>
      </c>
      <c r="E34" s="160">
        <v>58331.48</v>
      </c>
      <c r="F34" s="160">
        <v>65966.880999999994</v>
      </c>
      <c r="G34" s="160">
        <f>E34+F34</f>
        <v>124298.361</v>
      </c>
      <c r="H34" s="55">
        <v>121301.102</v>
      </c>
      <c r="I34" s="199">
        <v>84318.173999999999</v>
      </c>
      <c r="J34" s="199">
        <v>56815.061000000002</v>
      </c>
      <c r="K34" s="199">
        <v>141133.23499999999</v>
      </c>
      <c r="L34" s="55">
        <f>L33</f>
        <v>121301.102</v>
      </c>
      <c r="M34" s="55"/>
      <c r="N34" s="55"/>
      <c r="O34" s="55">
        <f>M34+N34</f>
        <v>0</v>
      </c>
      <c r="P34" s="55">
        <f>P33</f>
        <v>121301.102</v>
      </c>
      <c r="Q34" s="55"/>
      <c r="R34" s="55"/>
      <c r="S34" s="55">
        <f>Q34+R34</f>
        <v>0</v>
      </c>
      <c r="T34" s="55">
        <f>T33</f>
        <v>127746.15</v>
      </c>
      <c r="U34" s="55"/>
      <c r="V34" s="55"/>
      <c r="W34" s="55">
        <f>U34+V34</f>
        <v>0</v>
      </c>
      <c r="X34" s="72"/>
    </row>
    <row r="35" spans="1:24" s="40" customFormat="1" ht="15" x14ac:dyDescent="0.2">
      <c r="A35" s="44"/>
      <c r="B35" s="46" t="s">
        <v>106</v>
      </c>
      <c r="C35" s="39" t="s">
        <v>20</v>
      </c>
      <c r="D35" s="55">
        <f>'[1]раздел 2'!F35</f>
        <v>9544.5040000000008</v>
      </c>
      <c r="E35" s="160">
        <v>2855.02</v>
      </c>
      <c r="F35" s="160">
        <v>3375.2559999999999</v>
      </c>
      <c r="G35" s="160">
        <f>E35+F35</f>
        <v>6230.2759999999998</v>
      </c>
      <c r="H35" s="59"/>
      <c r="I35" s="199">
        <v>4634.0079999999998</v>
      </c>
      <c r="J35" s="199">
        <v>10555.087</v>
      </c>
      <c r="K35" s="199">
        <v>15189.094999999999</v>
      </c>
      <c r="L35" s="59"/>
      <c r="M35" s="55"/>
      <c r="N35" s="55"/>
      <c r="O35" s="55">
        <f>M35+N35</f>
        <v>0</v>
      </c>
      <c r="P35" s="59"/>
      <c r="Q35" s="55"/>
      <c r="R35" s="55"/>
      <c r="S35" s="55">
        <f>Q35+R35</f>
        <v>0</v>
      </c>
      <c r="T35" s="59"/>
      <c r="U35" s="55"/>
      <c r="V35" s="55"/>
      <c r="W35" s="55">
        <f>U35+V35</f>
        <v>0</v>
      </c>
      <c r="X35" s="72"/>
    </row>
    <row r="36" spans="1:24" x14ac:dyDescent="0.2">
      <c r="U36" s="61"/>
    </row>
    <row r="37" spans="1:24" x14ac:dyDescent="0.2"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</sheetData>
  <mergeCells count="15">
    <mergeCell ref="U4:W4"/>
    <mergeCell ref="T3:W3"/>
    <mergeCell ref="D2:W2"/>
    <mergeCell ref="E4:G4"/>
    <mergeCell ref="A1:G1"/>
    <mergeCell ref="A2:A5"/>
    <mergeCell ref="B2:B5"/>
    <mergeCell ref="C2:C5"/>
    <mergeCell ref="D3:G3"/>
    <mergeCell ref="H3:K3"/>
    <mergeCell ref="I4:K4"/>
    <mergeCell ref="L3:O3"/>
    <mergeCell ref="M4:O4"/>
    <mergeCell ref="P3:S3"/>
    <mergeCell ref="Q4:S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K111"/>
  <sheetViews>
    <sheetView view="pageBreakPreview" zoomScale="80" zoomScaleNormal="100" zoomScaleSheetLayoutView="80" workbookViewId="0">
      <pane xSplit="1" ySplit="5" topLeftCell="B97" activePane="bottomRight" state="frozen"/>
      <selection pane="topRight" activeCell="B1" sqref="B1"/>
      <selection pane="bottomLeft" activeCell="A6" sqref="A6"/>
      <selection pane="bottomRight" activeCell="E84" sqref="E84"/>
    </sheetView>
  </sheetViews>
  <sheetFormatPr defaultColWidth="9.140625" defaultRowHeight="15" x14ac:dyDescent="0.25"/>
  <cols>
    <col min="1" max="1" width="5.85546875" style="12" customWidth="1"/>
    <col min="2" max="2" width="57.5703125" style="12" customWidth="1"/>
    <col min="3" max="3" width="15.7109375" style="12" customWidth="1"/>
    <col min="4" max="4" width="18.140625" style="12" customWidth="1"/>
    <col min="5" max="5" width="88.28515625" style="12" customWidth="1"/>
    <col min="6" max="6" width="12.28515625" style="12" customWidth="1"/>
    <col min="7" max="7" width="16.42578125" style="12" customWidth="1"/>
    <col min="8" max="8" width="14.85546875" style="12" customWidth="1"/>
    <col min="9" max="9" width="24" style="12" customWidth="1"/>
    <col min="10" max="10" width="9.140625" style="12"/>
    <col min="11" max="11" width="10.140625" style="12" bestFit="1" customWidth="1"/>
    <col min="12" max="12" width="9.85546875" style="12" bestFit="1" customWidth="1"/>
    <col min="13" max="16384" width="9.140625" style="12"/>
  </cols>
  <sheetData>
    <row r="1" spans="1:9" ht="27.75" customHeight="1" x14ac:dyDescent="0.25">
      <c r="A1" s="264" t="s">
        <v>118</v>
      </c>
      <c r="B1" s="264"/>
      <c r="C1" s="264"/>
      <c r="D1" s="264"/>
      <c r="E1" s="264"/>
      <c r="F1" s="264"/>
      <c r="G1" s="264"/>
      <c r="H1" s="264"/>
      <c r="I1" s="264"/>
    </row>
    <row r="2" spans="1:9" ht="21" customHeight="1" x14ac:dyDescent="0.25">
      <c r="A2" s="258" t="s">
        <v>119</v>
      </c>
      <c r="B2" s="258"/>
      <c r="C2" s="258"/>
      <c r="D2" s="258"/>
      <c r="E2" s="258"/>
      <c r="F2" s="258"/>
      <c r="G2" s="258"/>
      <c r="H2" s="258"/>
      <c r="I2" s="258"/>
    </row>
    <row r="3" spans="1:9" ht="21" customHeight="1" x14ac:dyDescent="0.25">
      <c r="A3" s="247" t="s">
        <v>32</v>
      </c>
      <c r="B3" s="265" t="s">
        <v>120</v>
      </c>
      <c r="C3" s="249"/>
      <c r="D3" s="266"/>
      <c r="E3" s="265" t="s">
        <v>108</v>
      </c>
      <c r="F3" s="249"/>
      <c r="G3" s="266"/>
      <c r="H3" s="250" t="s">
        <v>192</v>
      </c>
      <c r="I3" s="251" t="s">
        <v>193</v>
      </c>
    </row>
    <row r="4" spans="1:9" ht="85.5" customHeight="1" x14ac:dyDescent="0.25">
      <c r="A4" s="248"/>
      <c r="B4" s="205" t="s">
        <v>4</v>
      </c>
      <c r="C4" s="205" t="s">
        <v>31</v>
      </c>
      <c r="D4" s="205" t="s">
        <v>6</v>
      </c>
      <c r="E4" s="205" t="s">
        <v>4</v>
      </c>
      <c r="F4" s="205" t="s">
        <v>31</v>
      </c>
      <c r="G4" s="205" t="s">
        <v>6</v>
      </c>
      <c r="H4" s="250"/>
      <c r="I4" s="252"/>
    </row>
    <row r="5" spans="1:9" ht="21" customHeight="1" x14ac:dyDescent="0.25">
      <c r="A5" s="205">
        <v>1</v>
      </c>
      <c r="B5" s="205">
        <v>2</v>
      </c>
      <c r="C5" s="205">
        <v>3</v>
      </c>
      <c r="D5" s="205">
        <v>4</v>
      </c>
      <c r="E5" s="205">
        <v>5</v>
      </c>
      <c r="F5" s="205">
        <v>6</v>
      </c>
      <c r="G5" s="205">
        <v>7</v>
      </c>
      <c r="H5" s="205">
        <v>8</v>
      </c>
      <c r="I5" s="205">
        <v>9</v>
      </c>
    </row>
    <row r="6" spans="1:9" ht="17.25" hidden="1" customHeight="1" x14ac:dyDescent="0.25">
      <c r="A6" s="73" t="s">
        <v>0</v>
      </c>
      <c r="B6" s="90" t="s">
        <v>121</v>
      </c>
      <c r="C6" s="267" t="s">
        <v>113</v>
      </c>
      <c r="D6" s="74">
        <v>1860.3</v>
      </c>
      <c r="E6" s="162"/>
      <c r="F6" s="169"/>
      <c r="G6" s="163"/>
      <c r="H6" s="74">
        <f>G6-D6</f>
        <v>-1860.3</v>
      </c>
      <c r="I6" s="261" t="s">
        <v>249</v>
      </c>
    </row>
    <row r="7" spans="1:9" ht="17.25" hidden="1" customHeight="1" x14ac:dyDescent="0.25">
      <c r="A7" s="75" t="s">
        <v>1</v>
      </c>
      <c r="B7" s="91" t="s">
        <v>122</v>
      </c>
      <c r="C7" s="268"/>
      <c r="D7" s="76">
        <v>5756.4</v>
      </c>
      <c r="E7" s="164"/>
      <c r="F7" s="170"/>
      <c r="G7" s="165"/>
      <c r="H7" s="76">
        <f>G7-D7</f>
        <v>-5756.4</v>
      </c>
      <c r="I7" s="260"/>
    </row>
    <row r="8" spans="1:9" ht="17.25" hidden="1" customHeight="1" x14ac:dyDescent="0.25">
      <c r="A8" s="75" t="s">
        <v>2</v>
      </c>
      <c r="B8" s="91" t="s">
        <v>123</v>
      </c>
      <c r="C8" s="268"/>
      <c r="D8" s="76">
        <v>81</v>
      </c>
      <c r="E8" s="166"/>
      <c r="F8" s="170"/>
      <c r="G8" s="165"/>
      <c r="H8" s="76">
        <f t="shared" ref="H8:H50" si="0">G8-D8</f>
        <v>-81</v>
      </c>
      <c r="I8" s="260"/>
    </row>
    <row r="9" spans="1:9" ht="17.25" hidden="1" customHeight="1" x14ac:dyDescent="0.25">
      <c r="A9" s="75" t="s">
        <v>21</v>
      </c>
      <c r="B9" s="91" t="s">
        <v>124</v>
      </c>
      <c r="C9" s="268"/>
      <c r="D9" s="76">
        <v>270.5</v>
      </c>
      <c r="E9" s="164"/>
      <c r="F9" s="170"/>
      <c r="G9" s="165"/>
      <c r="H9" s="76">
        <f t="shared" si="0"/>
        <v>-270.5</v>
      </c>
      <c r="I9" s="260"/>
    </row>
    <row r="10" spans="1:9" ht="17.25" hidden="1" customHeight="1" x14ac:dyDescent="0.25">
      <c r="A10" s="75" t="s">
        <v>22</v>
      </c>
      <c r="B10" s="91" t="s">
        <v>125</v>
      </c>
      <c r="C10" s="268"/>
      <c r="D10" s="76">
        <v>23.9</v>
      </c>
      <c r="E10" s="167"/>
      <c r="F10" s="170"/>
      <c r="G10" s="165"/>
      <c r="H10" s="76">
        <f t="shared" si="0"/>
        <v>-23.9</v>
      </c>
      <c r="I10" s="260"/>
    </row>
    <row r="11" spans="1:9" ht="17.25" hidden="1" customHeight="1" x14ac:dyDescent="0.25">
      <c r="A11" s="75" t="s">
        <v>26</v>
      </c>
      <c r="B11" s="91" t="s">
        <v>126</v>
      </c>
      <c r="C11" s="268"/>
      <c r="D11" s="76">
        <v>103.3</v>
      </c>
      <c r="E11" s="166"/>
      <c r="F11" s="170"/>
      <c r="G11" s="165"/>
      <c r="H11" s="76">
        <f t="shared" si="0"/>
        <v>-103.3</v>
      </c>
      <c r="I11" s="260"/>
    </row>
    <row r="12" spans="1:9" ht="17.25" hidden="1" customHeight="1" x14ac:dyDescent="0.25">
      <c r="A12" s="75" t="s">
        <v>29</v>
      </c>
      <c r="B12" s="91" t="s">
        <v>127</v>
      </c>
      <c r="C12" s="268"/>
      <c r="D12" s="76">
        <v>187.8</v>
      </c>
      <c r="E12" s="164"/>
      <c r="F12" s="170"/>
      <c r="G12" s="165"/>
      <c r="H12" s="76">
        <f t="shared" si="0"/>
        <v>-187.8</v>
      </c>
      <c r="I12" s="260"/>
    </row>
    <row r="13" spans="1:9" ht="17.25" hidden="1" customHeight="1" x14ac:dyDescent="0.25">
      <c r="A13" s="75" t="s">
        <v>128</v>
      </c>
      <c r="B13" s="91" t="s">
        <v>129</v>
      </c>
      <c r="C13" s="268"/>
      <c r="D13" s="76">
        <v>86.9</v>
      </c>
      <c r="E13" s="166"/>
      <c r="F13" s="170"/>
      <c r="G13" s="165"/>
      <c r="H13" s="76">
        <f t="shared" si="0"/>
        <v>-86.9</v>
      </c>
      <c r="I13" s="260"/>
    </row>
    <row r="14" spans="1:9" ht="17.25" hidden="1" customHeight="1" x14ac:dyDescent="0.25">
      <c r="A14" s="75" t="s">
        <v>130</v>
      </c>
      <c r="B14" s="91" t="s">
        <v>131</v>
      </c>
      <c r="C14" s="268"/>
      <c r="D14" s="76">
        <v>165.2</v>
      </c>
      <c r="E14" s="167"/>
      <c r="F14" s="170"/>
      <c r="G14" s="165"/>
      <c r="H14" s="76">
        <f t="shared" si="0"/>
        <v>-165.2</v>
      </c>
      <c r="I14" s="260"/>
    </row>
    <row r="15" spans="1:9" ht="17.25" hidden="1" customHeight="1" x14ac:dyDescent="0.25">
      <c r="A15" s="75" t="s">
        <v>132</v>
      </c>
      <c r="B15" s="91" t="s">
        <v>133</v>
      </c>
      <c r="C15" s="268"/>
      <c r="D15" s="76">
        <v>358.5</v>
      </c>
      <c r="E15" s="167"/>
      <c r="F15" s="170"/>
      <c r="G15" s="165"/>
      <c r="H15" s="76">
        <f t="shared" si="0"/>
        <v>-358.5</v>
      </c>
      <c r="I15" s="260"/>
    </row>
    <row r="16" spans="1:9" ht="17.25" hidden="1" customHeight="1" x14ac:dyDescent="0.25">
      <c r="A16" s="77" t="s">
        <v>134</v>
      </c>
      <c r="B16" s="91" t="s">
        <v>135</v>
      </c>
      <c r="C16" s="268"/>
      <c r="D16" s="76">
        <v>311.2</v>
      </c>
      <c r="E16" s="166"/>
      <c r="F16" s="170"/>
      <c r="G16" s="165"/>
      <c r="H16" s="76">
        <f t="shared" si="0"/>
        <v>-311.2</v>
      </c>
      <c r="I16" s="260"/>
    </row>
    <row r="17" spans="1:9" ht="17.25" hidden="1" customHeight="1" x14ac:dyDescent="0.25">
      <c r="A17" s="77" t="s">
        <v>136</v>
      </c>
      <c r="B17" s="91" t="s">
        <v>137</v>
      </c>
      <c r="C17" s="268"/>
      <c r="D17" s="76">
        <v>201.1</v>
      </c>
      <c r="E17" s="166"/>
      <c r="F17" s="170"/>
      <c r="G17" s="165"/>
      <c r="H17" s="76">
        <f t="shared" si="0"/>
        <v>-201.1</v>
      </c>
      <c r="I17" s="260"/>
    </row>
    <row r="18" spans="1:9" ht="17.25" hidden="1" customHeight="1" x14ac:dyDescent="0.25">
      <c r="A18" s="77" t="s">
        <v>138</v>
      </c>
      <c r="B18" s="91" t="s">
        <v>139</v>
      </c>
      <c r="C18" s="268"/>
      <c r="D18" s="76">
        <v>450.9</v>
      </c>
      <c r="E18" s="166"/>
      <c r="F18" s="170"/>
      <c r="G18" s="165"/>
      <c r="H18" s="76">
        <f t="shared" si="0"/>
        <v>-450.9</v>
      </c>
      <c r="I18" s="260"/>
    </row>
    <row r="19" spans="1:9" ht="17.25" hidden="1" customHeight="1" x14ac:dyDescent="0.25">
      <c r="A19" s="77" t="s">
        <v>140</v>
      </c>
      <c r="B19" s="91" t="s">
        <v>141</v>
      </c>
      <c r="C19" s="268"/>
      <c r="D19" s="76">
        <v>411.1</v>
      </c>
      <c r="E19" s="166"/>
      <c r="F19" s="170"/>
      <c r="G19" s="165"/>
      <c r="H19" s="76">
        <f t="shared" si="0"/>
        <v>-411.1</v>
      </c>
      <c r="I19" s="260"/>
    </row>
    <row r="20" spans="1:9" ht="17.25" hidden="1" customHeight="1" x14ac:dyDescent="0.25">
      <c r="A20" s="77" t="s">
        <v>142</v>
      </c>
      <c r="B20" s="91" t="s">
        <v>143</v>
      </c>
      <c r="C20" s="268"/>
      <c r="D20" s="76">
        <v>433.1</v>
      </c>
      <c r="E20" s="166"/>
      <c r="F20" s="170"/>
      <c r="G20" s="165"/>
      <c r="H20" s="76">
        <f t="shared" si="0"/>
        <v>-433.1</v>
      </c>
      <c r="I20" s="260"/>
    </row>
    <row r="21" spans="1:9" ht="17.25" hidden="1" customHeight="1" x14ac:dyDescent="0.25">
      <c r="A21" s="77" t="s">
        <v>144</v>
      </c>
      <c r="B21" s="91" t="s">
        <v>145</v>
      </c>
      <c r="C21" s="268"/>
      <c r="D21" s="76">
        <v>544.5</v>
      </c>
      <c r="E21" s="166"/>
      <c r="F21" s="170"/>
      <c r="G21" s="165"/>
      <c r="H21" s="76">
        <f t="shared" si="0"/>
        <v>-544.5</v>
      </c>
      <c r="I21" s="260"/>
    </row>
    <row r="22" spans="1:9" ht="17.25" hidden="1" customHeight="1" x14ac:dyDescent="0.25">
      <c r="A22" s="77" t="s">
        <v>146</v>
      </c>
      <c r="B22" s="91" t="s">
        <v>147</v>
      </c>
      <c r="C22" s="268"/>
      <c r="D22" s="76">
        <v>370.9</v>
      </c>
      <c r="E22" s="166"/>
      <c r="F22" s="170"/>
      <c r="G22" s="165"/>
      <c r="H22" s="76">
        <f t="shared" si="0"/>
        <v>-370.9</v>
      </c>
      <c r="I22" s="260"/>
    </row>
    <row r="23" spans="1:9" ht="17.25" hidden="1" customHeight="1" x14ac:dyDescent="0.25">
      <c r="A23" s="77" t="s">
        <v>148</v>
      </c>
      <c r="B23" s="91" t="s">
        <v>149</v>
      </c>
      <c r="C23" s="268"/>
      <c r="D23" s="76">
        <v>590.9</v>
      </c>
      <c r="E23" s="166"/>
      <c r="F23" s="170"/>
      <c r="G23" s="165"/>
      <c r="H23" s="76">
        <f t="shared" si="0"/>
        <v>-590.9</v>
      </c>
      <c r="I23" s="262"/>
    </row>
    <row r="24" spans="1:9" ht="17.25" hidden="1" customHeight="1" x14ac:dyDescent="0.25">
      <c r="A24" s="97" t="s">
        <v>150</v>
      </c>
      <c r="B24" s="98"/>
      <c r="C24" s="159"/>
      <c r="D24" s="99"/>
      <c r="E24" s="168" t="s">
        <v>207</v>
      </c>
      <c r="F24" s="244" t="s">
        <v>113</v>
      </c>
      <c r="G24" s="171">
        <v>290.85895699999998</v>
      </c>
      <c r="H24" s="76">
        <f t="shared" si="0"/>
        <v>290.85895699999998</v>
      </c>
      <c r="I24" s="259" t="s">
        <v>243</v>
      </c>
    </row>
    <row r="25" spans="1:9" ht="17.25" hidden="1" customHeight="1" x14ac:dyDescent="0.25">
      <c r="A25" s="97" t="s">
        <v>152</v>
      </c>
      <c r="B25" s="98"/>
      <c r="C25" s="159"/>
      <c r="D25" s="99"/>
      <c r="E25" s="164" t="s">
        <v>208</v>
      </c>
      <c r="F25" s="244"/>
      <c r="G25" s="165">
        <v>604.75511600000004</v>
      </c>
      <c r="H25" s="76">
        <f t="shared" si="0"/>
        <v>604.75511600000004</v>
      </c>
      <c r="I25" s="260"/>
    </row>
    <row r="26" spans="1:9" ht="17.25" hidden="1" customHeight="1" x14ac:dyDescent="0.25">
      <c r="A26" s="97" t="s">
        <v>154</v>
      </c>
      <c r="B26" s="98"/>
      <c r="C26" s="159"/>
      <c r="D26" s="99"/>
      <c r="E26" s="166" t="s">
        <v>227</v>
      </c>
      <c r="F26" s="244"/>
      <c r="G26" s="165">
        <v>53.807600000000001</v>
      </c>
      <c r="H26" s="76">
        <f t="shared" si="0"/>
        <v>53.807600000000001</v>
      </c>
      <c r="I26" s="260"/>
    </row>
    <row r="27" spans="1:9" ht="17.25" hidden="1" customHeight="1" x14ac:dyDescent="0.25">
      <c r="A27" s="97" t="s">
        <v>156</v>
      </c>
      <c r="B27" s="98"/>
      <c r="C27" s="159"/>
      <c r="D27" s="99"/>
      <c r="E27" s="167" t="s">
        <v>209</v>
      </c>
      <c r="F27" s="244"/>
      <c r="G27" s="165">
        <v>609.28048100000001</v>
      </c>
      <c r="H27" s="76">
        <f t="shared" si="0"/>
        <v>609.28048100000001</v>
      </c>
      <c r="I27" s="260"/>
    </row>
    <row r="28" spans="1:9" ht="17.25" hidden="1" customHeight="1" x14ac:dyDescent="0.25">
      <c r="A28" s="97" t="s">
        <v>158</v>
      </c>
      <c r="B28" s="98"/>
      <c r="C28" s="159"/>
      <c r="D28" s="99"/>
      <c r="E28" s="166" t="s">
        <v>228</v>
      </c>
      <c r="F28" s="244"/>
      <c r="G28" s="165">
        <v>133.468367</v>
      </c>
      <c r="H28" s="76">
        <f t="shared" si="0"/>
        <v>133.468367</v>
      </c>
      <c r="I28" s="260"/>
    </row>
    <row r="29" spans="1:9" ht="17.25" hidden="1" customHeight="1" x14ac:dyDescent="0.25">
      <c r="A29" s="97" t="s">
        <v>160</v>
      </c>
      <c r="B29" s="98"/>
      <c r="C29" s="159"/>
      <c r="D29" s="99"/>
      <c r="E29" s="164" t="s">
        <v>210</v>
      </c>
      <c r="F29" s="244"/>
      <c r="G29" s="165">
        <v>67.147426999999993</v>
      </c>
      <c r="H29" s="76">
        <f t="shared" si="0"/>
        <v>67.147426999999993</v>
      </c>
      <c r="I29" s="260"/>
    </row>
    <row r="30" spans="1:9" ht="17.25" hidden="1" customHeight="1" x14ac:dyDescent="0.25">
      <c r="A30" s="97" t="s">
        <v>162</v>
      </c>
      <c r="B30" s="98"/>
      <c r="C30" s="159"/>
      <c r="D30" s="99"/>
      <c r="E30" s="166" t="s">
        <v>229</v>
      </c>
      <c r="F30" s="244"/>
      <c r="G30" s="165">
        <v>53.905718</v>
      </c>
      <c r="H30" s="76">
        <f t="shared" si="0"/>
        <v>53.905718</v>
      </c>
      <c r="I30" s="260"/>
    </row>
    <row r="31" spans="1:9" ht="17.25" hidden="1" customHeight="1" x14ac:dyDescent="0.25">
      <c r="A31" s="97" t="s">
        <v>164</v>
      </c>
      <c r="B31" s="98"/>
      <c r="C31" s="159"/>
      <c r="D31" s="99"/>
      <c r="E31" s="167" t="s">
        <v>211</v>
      </c>
      <c r="F31" s="244"/>
      <c r="G31" s="165">
        <v>2974.5608219999999</v>
      </c>
      <c r="H31" s="76">
        <f t="shared" si="0"/>
        <v>2974.5608219999999</v>
      </c>
      <c r="I31" s="260"/>
    </row>
    <row r="32" spans="1:9" ht="17.25" hidden="1" customHeight="1" x14ac:dyDescent="0.25">
      <c r="A32" s="97" t="s">
        <v>166</v>
      </c>
      <c r="B32" s="98"/>
      <c r="C32" s="159"/>
      <c r="D32" s="99"/>
      <c r="E32" s="166" t="s">
        <v>212</v>
      </c>
      <c r="F32" s="244"/>
      <c r="G32" s="165">
        <v>128.11027799999999</v>
      </c>
      <c r="H32" s="76">
        <f t="shared" si="0"/>
        <v>128.11027799999999</v>
      </c>
      <c r="I32" s="260"/>
    </row>
    <row r="33" spans="1:9" ht="17.25" hidden="1" customHeight="1" x14ac:dyDescent="0.25">
      <c r="A33" s="97" t="s">
        <v>168</v>
      </c>
      <c r="B33" s="98"/>
      <c r="C33" s="159"/>
      <c r="D33" s="99"/>
      <c r="E33" s="166" t="s">
        <v>213</v>
      </c>
      <c r="F33" s="244"/>
      <c r="G33" s="165">
        <v>260.42274400000002</v>
      </c>
      <c r="H33" s="76">
        <f t="shared" si="0"/>
        <v>260.42274400000002</v>
      </c>
      <c r="I33" s="260"/>
    </row>
    <row r="34" spans="1:9" ht="17.25" hidden="1" customHeight="1" x14ac:dyDescent="0.25">
      <c r="A34" s="97" t="s">
        <v>170</v>
      </c>
      <c r="B34" s="98"/>
      <c r="C34" s="159"/>
      <c r="D34" s="99"/>
      <c r="E34" s="166" t="s">
        <v>214</v>
      </c>
      <c r="F34" s="244"/>
      <c r="G34" s="165">
        <v>105.95200199999999</v>
      </c>
      <c r="H34" s="76">
        <f t="shared" si="0"/>
        <v>105.95200199999999</v>
      </c>
      <c r="I34" s="260"/>
    </row>
    <row r="35" spans="1:9" ht="17.25" hidden="1" customHeight="1" x14ac:dyDescent="0.25">
      <c r="A35" s="97" t="s">
        <v>172</v>
      </c>
      <c r="B35" s="98"/>
      <c r="C35" s="159"/>
      <c r="D35" s="99"/>
      <c r="E35" s="166" t="s">
        <v>215</v>
      </c>
      <c r="F35" s="244"/>
      <c r="G35" s="165">
        <v>95.190982000000005</v>
      </c>
      <c r="H35" s="76">
        <f t="shared" si="0"/>
        <v>95.190982000000005</v>
      </c>
      <c r="I35" s="260"/>
    </row>
    <row r="36" spans="1:9" ht="17.25" hidden="1" customHeight="1" x14ac:dyDescent="0.25">
      <c r="A36" s="97" t="s">
        <v>174</v>
      </c>
      <c r="B36" s="98"/>
      <c r="C36" s="159"/>
      <c r="D36" s="99"/>
      <c r="E36" s="166" t="s">
        <v>216</v>
      </c>
      <c r="F36" s="244"/>
      <c r="G36" s="165">
        <v>194.27775199999999</v>
      </c>
      <c r="H36" s="76">
        <f t="shared" si="0"/>
        <v>194.27775199999999</v>
      </c>
      <c r="I36" s="260"/>
    </row>
    <row r="37" spans="1:9" ht="17.25" hidden="1" customHeight="1" x14ac:dyDescent="0.25">
      <c r="A37" s="97" t="s">
        <v>176</v>
      </c>
      <c r="B37" s="98"/>
      <c r="C37" s="159"/>
      <c r="D37" s="99"/>
      <c r="E37" s="166" t="s">
        <v>217</v>
      </c>
      <c r="F37" s="244"/>
      <c r="G37" s="165">
        <v>238.13424699999999</v>
      </c>
      <c r="H37" s="76">
        <f t="shared" si="0"/>
        <v>238.13424699999999</v>
      </c>
      <c r="I37" s="260"/>
    </row>
    <row r="38" spans="1:9" ht="17.25" hidden="1" customHeight="1" x14ac:dyDescent="0.25">
      <c r="A38" s="97" t="s">
        <v>178</v>
      </c>
      <c r="B38" s="98"/>
      <c r="C38" s="159"/>
      <c r="D38" s="99"/>
      <c r="E38" s="166" t="s">
        <v>218</v>
      </c>
      <c r="F38" s="244"/>
      <c r="G38" s="165">
        <v>190.111831</v>
      </c>
      <c r="H38" s="76">
        <f t="shared" si="0"/>
        <v>190.111831</v>
      </c>
      <c r="I38" s="260"/>
    </row>
    <row r="39" spans="1:9" ht="17.25" hidden="1" customHeight="1" x14ac:dyDescent="0.25">
      <c r="A39" s="97" t="s">
        <v>180</v>
      </c>
      <c r="B39" s="98"/>
      <c r="C39" s="159"/>
      <c r="D39" s="99"/>
      <c r="E39" s="166" t="s">
        <v>219</v>
      </c>
      <c r="F39" s="244"/>
      <c r="G39" s="165">
        <v>106.919096</v>
      </c>
      <c r="H39" s="76">
        <f t="shared" si="0"/>
        <v>106.919096</v>
      </c>
      <c r="I39" s="260"/>
    </row>
    <row r="40" spans="1:9" ht="17.25" hidden="1" customHeight="1" x14ac:dyDescent="0.25">
      <c r="A40" s="97" t="s">
        <v>182</v>
      </c>
      <c r="B40" s="98"/>
      <c r="C40" s="159"/>
      <c r="D40" s="99"/>
      <c r="E40" s="166" t="s">
        <v>220</v>
      </c>
      <c r="F40" s="244"/>
      <c r="G40" s="165">
        <v>146.28106600000001</v>
      </c>
      <c r="H40" s="76">
        <f t="shared" si="0"/>
        <v>146.28106600000001</v>
      </c>
      <c r="I40" s="260"/>
    </row>
    <row r="41" spans="1:9" ht="17.25" hidden="1" customHeight="1" x14ac:dyDescent="0.25">
      <c r="A41" s="97" t="s">
        <v>184</v>
      </c>
      <c r="B41" s="98"/>
      <c r="C41" s="159"/>
      <c r="D41" s="99"/>
      <c r="E41" s="166" t="s">
        <v>221</v>
      </c>
      <c r="F41" s="244"/>
      <c r="G41" s="165">
        <v>66.337986000000001</v>
      </c>
      <c r="H41" s="76">
        <f t="shared" si="0"/>
        <v>66.337986000000001</v>
      </c>
      <c r="I41" s="260"/>
    </row>
    <row r="42" spans="1:9" ht="17.25" hidden="1" customHeight="1" x14ac:dyDescent="0.25">
      <c r="A42" s="97" t="s">
        <v>185</v>
      </c>
      <c r="B42" s="98"/>
      <c r="C42" s="159"/>
      <c r="D42" s="99"/>
      <c r="E42" s="166" t="s">
        <v>222</v>
      </c>
      <c r="F42" s="244"/>
      <c r="G42" s="165">
        <v>275.303449</v>
      </c>
      <c r="H42" s="76">
        <f t="shared" si="0"/>
        <v>275.303449</v>
      </c>
      <c r="I42" s="260"/>
    </row>
    <row r="43" spans="1:9" ht="17.25" hidden="1" customHeight="1" x14ac:dyDescent="0.25">
      <c r="A43" s="97" t="s">
        <v>186</v>
      </c>
      <c r="B43" s="98"/>
      <c r="C43" s="159"/>
      <c r="D43" s="99"/>
      <c r="E43" s="166" t="s">
        <v>223</v>
      </c>
      <c r="F43" s="244"/>
      <c r="G43" s="165">
        <v>186.714787</v>
      </c>
      <c r="H43" s="76">
        <f t="shared" si="0"/>
        <v>186.714787</v>
      </c>
      <c r="I43" s="260"/>
    </row>
    <row r="44" spans="1:9" ht="17.25" hidden="1" customHeight="1" x14ac:dyDescent="0.25">
      <c r="A44" s="97" t="s">
        <v>234</v>
      </c>
      <c r="B44" s="98"/>
      <c r="C44" s="159"/>
      <c r="D44" s="99"/>
      <c r="E44" s="166" t="s">
        <v>224</v>
      </c>
      <c r="F44" s="244"/>
      <c r="G44" s="165">
        <v>243.42924300000001</v>
      </c>
      <c r="H44" s="76">
        <f t="shared" si="0"/>
        <v>243.42924300000001</v>
      </c>
      <c r="I44" s="260"/>
    </row>
    <row r="45" spans="1:9" ht="17.25" hidden="1" customHeight="1" x14ac:dyDescent="0.25">
      <c r="A45" s="97" t="s">
        <v>235</v>
      </c>
      <c r="B45" s="98"/>
      <c r="C45" s="159"/>
      <c r="D45" s="99"/>
      <c r="E45" s="166" t="s">
        <v>225</v>
      </c>
      <c r="F45" s="244"/>
      <c r="G45" s="165">
        <v>353.50834300000002</v>
      </c>
      <c r="H45" s="76">
        <f t="shared" si="0"/>
        <v>353.50834300000002</v>
      </c>
      <c r="I45" s="260"/>
    </row>
    <row r="46" spans="1:9" ht="17.25" hidden="1" customHeight="1" x14ac:dyDescent="0.25">
      <c r="A46" s="97" t="s">
        <v>236</v>
      </c>
      <c r="B46" s="98"/>
      <c r="C46" s="159"/>
      <c r="D46" s="99"/>
      <c r="E46" s="166" t="s">
        <v>226</v>
      </c>
      <c r="F46" s="244"/>
      <c r="G46" s="165">
        <v>307.53055799999998</v>
      </c>
      <c r="H46" s="76">
        <f t="shared" si="0"/>
        <v>307.53055799999998</v>
      </c>
      <c r="I46" s="260"/>
    </row>
    <row r="47" spans="1:9" ht="17.25" hidden="1" customHeight="1" x14ac:dyDescent="0.25">
      <c r="A47" s="97" t="s">
        <v>237</v>
      </c>
      <c r="B47" s="98"/>
      <c r="C47" s="159"/>
      <c r="D47" s="99"/>
      <c r="E47" s="166" t="s">
        <v>231</v>
      </c>
      <c r="F47" s="244"/>
      <c r="G47" s="165">
        <v>22.114802999999998</v>
      </c>
      <c r="H47" s="76">
        <f t="shared" si="0"/>
        <v>22.114802999999998</v>
      </c>
      <c r="I47" s="260"/>
    </row>
    <row r="48" spans="1:9" ht="21" hidden="1" customHeight="1" x14ac:dyDescent="0.25">
      <c r="A48" s="97" t="s">
        <v>238</v>
      </c>
      <c r="B48" s="98"/>
      <c r="C48" s="159"/>
      <c r="D48" s="99"/>
      <c r="E48" s="166" t="s">
        <v>232</v>
      </c>
      <c r="F48" s="244"/>
      <c r="G48" s="177">
        <v>973.60199999999998</v>
      </c>
      <c r="H48" s="76">
        <f t="shared" si="0"/>
        <v>973.60199999999998</v>
      </c>
      <c r="I48" s="260"/>
    </row>
    <row r="49" spans="1:9" ht="21" hidden="1" customHeight="1" x14ac:dyDescent="0.25">
      <c r="A49" s="97" t="s">
        <v>239</v>
      </c>
      <c r="B49" s="98"/>
      <c r="C49" s="159"/>
      <c r="D49" s="99"/>
      <c r="E49" s="166" t="s">
        <v>241</v>
      </c>
      <c r="F49" s="244"/>
      <c r="G49" s="177">
        <v>1866.8240000000001</v>
      </c>
      <c r="H49" s="76">
        <f t="shared" si="0"/>
        <v>1866.8240000000001</v>
      </c>
      <c r="I49" s="260"/>
    </row>
    <row r="50" spans="1:9" ht="21" hidden="1" customHeight="1" x14ac:dyDescent="0.25">
      <c r="A50" s="97" t="s">
        <v>240</v>
      </c>
      <c r="B50" s="98"/>
      <c r="C50" s="159"/>
      <c r="D50" s="99"/>
      <c r="E50" s="166" t="s">
        <v>242</v>
      </c>
      <c r="F50" s="257"/>
      <c r="G50" s="165">
        <f>237.739+167.607+6977.872</f>
        <v>7383.2180000000008</v>
      </c>
      <c r="H50" s="178">
        <f t="shared" si="0"/>
        <v>7383.2180000000008</v>
      </c>
      <c r="I50" s="204" t="s">
        <v>244</v>
      </c>
    </row>
    <row r="51" spans="1:9" ht="21" hidden="1" customHeight="1" x14ac:dyDescent="0.25">
      <c r="A51" s="78"/>
      <c r="B51" s="95" t="s">
        <v>7</v>
      </c>
      <c r="C51" s="79"/>
      <c r="D51" s="96">
        <f>SUM(D6:D23)</f>
        <v>12207.5</v>
      </c>
      <c r="E51" s="94"/>
      <c r="F51" s="79"/>
      <c r="G51" s="96">
        <f>SUM(G6:G50)</f>
        <v>17931.767655000003</v>
      </c>
      <c r="H51" s="80"/>
      <c r="I51" s="80"/>
    </row>
    <row r="52" spans="1:9" ht="31.5" customHeight="1" x14ac:dyDescent="0.25">
      <c r="A52" s="218" t="s">
        <v>0</v>
      </c>
      <c r="B52" s="225" t="s">
        <v>151</v>
      </c>
      <c r="C52" s="255" t="s">
        <v>114</v>
      </c>
      <c r="D52" s="74">
        <v>921.98099999999999</v>
      </c>
      <c r="E52" s="223"/>
      <c r="F52" s="169"/>
      <c r="G52" s="219"/>
      <c r="H52" s="74">
        <f>G52-D52</f>
        <v>-921.98099999999999</v>
      </c>
      <c r="I52" s="261" t="s">
        <v>252</v>
      </c>
    </row>
    <row r="53" spans="1:9" ht="31.5" customHeight="1" x14ac:dyDescent="0.25">
      <c r="A53" s="77" t="s">
        <v>1</v>
      </c>
      <c r="B53" s="92" t="s">
        <v>153</v>
      </c>
      <c r="C53" s="256"/>
      <c r="D53" s="76">
        <v>2074.4380000000001</v>
      </c>
      <c r="E53" s="224"/>
      <c r="F53" s="170"/>
      <c r="G53" s="220"/>
      <c r="H53" s="76">
        <f t="shared" ref="H53:H68" si="1">G53-D53</f>
        <v>-2074.4380000000001</v>
      </c>
      <c r="I53" s="260"/>
    </row>
    <row r="54" spans="1:9" ht="31.5" customHeight="1" x14ac:dyDescent="0.25">
      <c r="A54" s="77" t="s">
        <v>2</v>
      </c>
      <c r="B54" s="93" t="s">
        <v>155</v>
      </c>
      <c r="C54" s="256"/>
      <c r="D54" s="76">
        <v>768.31799999999998</v>
      </c>
      <c r="E54" s="224"/>
      <c r="F54" s="170"/>
      <c r="G54" s="220"/>
      <c r="H54" s="76">
        <f t="shared" si="1"/>
        <v>-768.31799999999998</v>
      </c>
      <c r="I54" s="260"/>
    </row>
    <row r="55" spans="1:9" ht="31.5" customHeight="1" x14ac:dyDescent="0.25">
      <c r="A55" s="77" t="s">
        <v>21</v>
      </c>
      <c r="B55" s="93" t="s">
        <v>157</v>
      </c>
      <c r="C55" s="256"/>
      <c r="D55" s="76">
        <v>1374.067</v>
      </c>
      <c r="E55" s="224"/>
      <c r="F55" s="170"/>
      <c r="G55" s="220"/>
      <c r="H55" s="76">
        <f t="shared" si="1"/>
        <v>-1374.067</v>
      </c>
      <c r="I55" s="260"/>
    </row>
    <row r="56" spans="1:9" ht="31.5" customHeight="1" x14ac:dyDescent="0.25">
      <c r="A56" s="77" t="s">
        <v>22</v>
      </c>
      <c r="B56" s="93" t="s">
        <v>159</v>
      </c>
      <c r="C56" s="256"/>
      <c r="D56" s="76">
        <v>1359.915</v>
      </c>
      <c r="E56" s="224"/>
      <c r="F56" s="170"/>
      <c r="G56" s="220"/>
      <c r="H56" s="76">
        <f t="shared" si="1"/>
        <v>-1359.915</v>
      </c>
      <c r="I56" s="260"/>
    </row>
    <row r="57" spans="1:9" ht="31.5" customHeight="1" x14ac:dyDescent="0.25">
      <c r="A57" s="77" t="s">
        <v>26</v>
      </c>
      <c r="B57" s="93" t="s">
        <v>161</v>
      </c>
      <c r="C57" s="256"/>
      <c r="D57" s="76">
        <v>155.816</v>
      </c>
      <c r="E57" s="224"/>
      <c r="F57" s="170"/>
      <c r="G57" s="220"/>
      <c r="H57" s="76">
        <f t="shared" si="1"/>
        <v>-155.816</v>
      </c>
      <c r="I57" s="260"/>
    </row>
    <row r="58" spans="1:9" ht="31.5" customHeight="1" x14ac:dyDescent="0.25">
      <c r="A58" s="77" t="s">
        <v>29</v>
      </c>
      <c r="B58" s="93" t="s">
        <v>163</v>
      </c>
      <c r="C58" s="256"/>
      <c r="D58" s="76">
        <v>481.63799999999998</v>
      </c>
      <c r="E58" s="224"/>
      <c r="F58" s="170"/>
      <c r="G58" s="220"/>
      <c r="H58" s="76">
        <f t="shared" si="1"/>
        <v>-481.63799999999998</v>
      </c>
      <c r="I58" s="260"/>
    </row>
    <row r="59" spans="1:9" ht="31.5" customHeight="1" x14ac:dyDescent="0.25">
      <c r="A59" s="77" t="s">
        <v>128</v>
      </c>
      <c r="B59" s="93" t="s">
        <v>165</v>
      </c>
      <c r="C59" s="256"/>
      <c r="D59" s="76">
        <v>694.11900000000003</v>
      </c>
      <c r="E59" s="224"/>
      <c r="F59" s="170"/>
      <c r="G59" s="220"/>
      <c r="H59" s="76">
        <f t="shared" si="1"/>
        <v>-694.11900000000003</v>
      </c>
      <c r="I59" s="260"/>
    </row>
    <row r="60" spans="1:9" ht="31.5" customHeight="1" x14ac:dyDescent="0.25">
      <c r="A60" s="77" t="s">
        <v>130</v>
      </c>
      <c r="B60" s="93" t="s">
        <v>167</v>
      </c>
      <c r="C60" s="256"/>
      <c r="D60" s="76">
        <v>382.46800000000002</v>
      </c>
      <c r="E60" s="224"/>
      <c r="F60" s="170"/>
      <c r="G60" s="220"/>
      <c r="H60" s="76">
        <f t="shared" si="1"/>
        <v>-382.46800000000002</v>
      </c>
      <c r="I60" s="260"/>
    </row>
    <row r="61" spans="1:9" ht="31.5" customHeight="1" x14ac:dyDescent="0.25">
      <c r="A61" s="77" t="s">
        <v>132</v>
      </c>
      <c r="B61" s="93" t="s">
        <v>169</v>
      </c>
      <c r="C61" s="256"/>
      <c r="D61" s="76">
        <v>482.488</v>
      </c>
      <c r="E61" s="224"/>
      <c r="F61" s="170"/>
      <c r="G61" s="220"/>
      <c r="H61" s="76">
        <f t="shared" si="1"/>
        <v>-482.488</v>
      </c>
      <c r="I61" s="260"/>
    </row>
    <row r="62" spans="1:9" ht="31.5" customHeight="1" x14ac:dyDescent="0.25">
      <c r="A62" s="77" t="s">
        <v>134</v>
      </c>
      <c r="B62" s="93" t="s">
        <v>171</v>
      </c>
      <c r="C62" s="256"/>
      <c r="D62" s="76">
        <v>274.67200000000003</v>
      </c>
      <c r="E62" s="224"/>
      <c r="F62" s="170"/>
      <c r="G62" s="220"/>
      <c r="H62" s="76">
        <f t="shared" si="1"/>
        <v>-274.67200000000003</v>
      </c>
      <c r="I62" s="260"/>
    </row>
    <row r="63" spans="1:9" ht="31.5" customHeight="1" x14ac:dyDescent="0.25">
      <c r="A63" s="77" t="s">
        <v>136</v>
      </c>
      <c r="B63" s="93" t="s">
        <v>173</v>
      </c>
      <c r="C63" s="256"/>
      <c r="D63" s="76">
        <v>474.43200000000002</v>
      </c>
      <c r="E63" s="224"/>
      <c r="F63" s="170"/>
      <c r="G63" s="220"/>
      <c r="H63" s="76">
        <f t="shared" si="1"/>
        <v>-474.43200000000002</v>
      </c>
      <c r="I63" s="260"/>
    </row>
    <row r="64" spans="1:9" ht="31.5" customHeight="1" x14ac:dyDescent="0.25">
      <c r="A64" s="77" t="s">
        <v>138</v>
      </c>
      <c r="B64" s="93" t="s">
        <v>175</v>
      </c>
      <c r="C64" s="256"/>
      <c r="D64" s="76">
        <v>708.29100000000005</v>
      </c>
      <c r="E64" s="224"/>
      <c r="F64" s="170"/>
      <c r="G64" s="220"/>
      <c r="H64" s="76">
        <f t="shared" si="1"/>
        <v>-708.29100000000005</v>
      </c>
      <c r="I64" s="260"/>
    </row>
    <row r="65" spans="1:9" ht="31.5" customHeight="1" x14ac:dyDescent="0.25">
      <c r="A65" s="77" t="s">
        <v>140</v>
      </c>
      <c r="B65" s="93" t="s">
        <v>177</v>
      </c>
      <c r="C65" s="256"/>
      <c r="D65" s="76">
        <v>155.816</v>
      </c>
      <c r="E65" s="224"/>
      <c r="F65" s="170"/>
      <c r="G65" s="220"/>
      <c r="H65" s="76">
        <f t="shared" si="1"/>
        <v>-155.816</v>
      </c>
      <c r="I65" s="260"/>
    </row>
    <row r="66" spans="1:9" ht="31.5" customHeight="1" x14ac:dyDescent="0.25">
      <c r="A66" s="77" t="s">
        <v>142</v>
      </c>
      <c r="B66" s="93" t="s">
        <v>179</v>
      </c>
      <c r="C66" s="256"/>
      <c r="D66" s="76">
        <v>141.654</v>
      </c>
      <c r="E66" s="224"/>
      <c r="F66" s="170"/>
      <c r="G66" s="220"/>
      <c r="H66" s="76">
        <f t="shared" si="1"/>
        <v>-141.654</v>
      </c>
      <c r="I66" s="260"/>
    </row>
    <row r="67" spans="1:9" ht="31.5" customHeight="1" x14ac:dyDescent="0.25">
      <c r="A67" s="77" t="s">
        <v>144</v>
      </c>
      <c r="B67" s="93" t="s">
        <v>181</v>
      </c>
      <c r="C67" s="256"/>
      <c r="D67" s="76">
        <v>84.998000000000005</v>
      </c>
      <c r="E67" s="224"/>
      <c r="F67" s="170"/>
      <c r="G67" s="220"/>
      <c r="H67" s="76">
        <f t="shared" si="1"/>
        <v>-84.998000000000005</v>
      </c>
      <c r="I67" s="260"/>
    </row>
    <row r="68" spans="1:9" ht="20.25" customHeight="1" x14ac:dyDescent="0.25">
      <c r="A68" s="77" t="s">
        <v>146</v>
      </c>
      <c r="B68" s="93" t="s">
        <v>183</v>
      </c>
      <c r="C68" s="256"/>
      <c r="D68" s="76">
        <v>1912.826999355495</v>
      </c>
      <c r="E68" s="224"/>
      <c r="F68" s="170"/>
      <c r="G68" s="220"/>
      <c r="H68" s="76">
        <f t="shared" si="1"/>
        <v>-1912.826999355495</v>
      </c>
      <c r="I68" s="260"/>
    </row>
    <row r="69" spans="1:9" ht="20.25" customHeight="1" x14ac:dyDescent="0.25">
      <c r="A69" s="77" t="s">
        <v>148</v>
      </c>
      <c r="B69" s="93"/>
      <c r="C69" s="212"/>
      <c r="D69" s="76"/>
      <c r="E69" s="221" t="s">
        <v>253</v>
      </c>
      <c r="F69" s="243" t="s">
        <v>114</v>
      </c>
      <c r="G69" s="222">
        <v>474.81749000000002</v>
      </c>
      <c r="H69" s="76">
        <f t="shared" ref="H69:H86" si="2">G69-D69</f>
        <v>474.81749000000002</v>
      </c>
      <c r="I69" s="260"/>
    </row>
    <row r="70" spans="1:9" ht="20.25" customHeight="1" x14ac:dyDescent="0.25">
      <c r="A70" s="77" t="s">
        <v>150</v>
      </c>
      <c r="B70" s="93"/>
      <c r="C70" s="212"/>
      <c r="D70" s="76"/>
      <c r="E70" s="213" t="s">
        <v>254</v>
      </c>
      <c r="F70" s="244"/>
      <c r="G70" s="214">
        <v>88.617649999999998</v>
      </c>
      <c r="H70" s="76">
        <f t="shared" si="2"/>
        <v>88.617649999999998</v>
      </c>
      <c r="I70" s="260"/>
    </row>
    <row r="71" spans="1:9" ht="20.25" customHeight="1" x14ac:dyDescent="0.25">
      <c r="A71" s="77" t="s">
        <v>152</v>
      </c>
      <c r="B71" s="93"/>
      <c r="C71" s="212"/>
      <c r="D71" s="76"/>
      <c r="E71" s="213" t="s">
        <v>255</v>
      </c>
      <c r="F71" s="244"/>
      <c r="G71" s="214">
        <v>63.851950000000002</v>
      </c>
      <c r="H71" s="76">
        <f t="shared" si="2"/>
        <v>63.851950000000002</v>
      </c>
      <c r="I71" s="260"/>
    </row>
    <row r="72" spans="1:9" ht="20.25" customHeight="1" x14ac:dyDescent="0.25">
      <c r="A72" s="77" t="s">
        <v>154</v>
      </c>
      <c r="B72" s="93"/>
      <c r="C72" s="212"/>
      <c r="D72" s="76"/>
      <c r="E72" s="213" t="s">
        <v>256</v>
      </c>
      <c r="F72" s="244"/>
      <c r="G72" s="214">
        <v>82.008139999999997</v>
      </c>
      <c r="H72" s="76">
        <f t="shared" si="2"/>
        <v>82.008139999999997</v>
      </c>
      <c r="I72" s="260"/>
    </row>
    <row r="73" spans="1:9" ht="20.25" customHeight="1" x14ac:dyDescent="0.25">
      <c r="A73" s="77" t="s">
        <v>156</v>
      </c>
      <c r="B73" s="93"/>
      <c r="C73" s="212"/>
      <c r="D73" s="76"/>
      <c r="E73" s="213" t="s">
        <v>257</v>
      </c>
      <c r="F73" s="244"/>
      <c r="G73" s="214">
        <v>114.68965</v>
      </c>
      <c r="H73" s="76">
        <f t="shared" si="2"/>
        <v>114.68965</v>
      </c>
      <c r="I73" s="260"/>
    </row>
    <row r="74" spans="1:9" ht="20.25" customHeight="1" x14ac:dyDescent="0.25">
      <c r="A74" s="77" t="s">
        <v>158</v>
      </c>
      <c r="B74" s="93"/>
      <c r="C74" s="212"/>
      <c r="D74" s="76"/>
      <c r="E74" s="213" t="s">
        <v>258</v>
      </c>
      <c r="F74" s="244"/>
      <c r="G74" s="214">
        <v>184.81562</v>
      </c>
      <c r="H74" s="76">
        <f t="shared" si="2"/>
        <v>184.81562</v>
      </c>
      <c r="I74" s="260"/>
    </row>
    <row r="75" spans="1:9" ht="20.25" customHeight="1" x14ac:dyDescent="0.25">
      <c r="A75" s="77" t="s">
        <v>160</v>
      </c>
      <c r="B75" s="93"/>
      <c r="C75" s="212"/>
      <c r="D75" s="76"/>
      <c r="E75" s="213" t="s">
        <v>259</v>
      </c>
      <c r="F75" s="244"/>
      <c r="G75" s="214">
        <v>190.18513999999999</v>
      </c>
      <c r="H75" s="76">
        <f t="shared" si="2"/>
        <v>190.18513999999999</v>
      </c>
      <c r="I75" s="260"/>
    </row>
    <row r="76" spans="1:9" ht="20.25" customHeight="1" x14ac:dyDescent="0.25">
      <c r="A76" s="77" t="s">
        <v>162</v>
      </c>
      <c r="B76" s="93"/>
      <c r="C76" s="212"/>
      <c r="D76" s="76"/>
      <c r="E76" s="213" t="s">
        <v>260</v>
      </c>
      <c r="F76" s="244"/>
      <c r="G76" s="214">
        <v>283.26249000000001</v>
      </c>
      <c r="H76" s="76">
        <f t="shared" si="2"/>
        <v>283.26249000000001</v>
      </c>
      <c r="I76" s="260"/>
    </row>
    <row r="77" spans="1:9" ht="20.25" customHeight="1" x14ac:dyDescent="0.25">
      <c r="A77" s="77" t="s">
        <v>164</v>
      </c>
      <c r="B77" s="93"/>
      <c r="C77" s="212"/>
      <c r="D77" s="76"/>
      <c r="E77" s="213" t="s">
        <v>261</v>
      </c>
      <c r="F77" s="244"/>
      <c r="G77" s="214">
        <v>98.076210000000003</v>
      </c>
      <c r="H77" s="76">
        <f t="shared" si="2"/>
        <v>98.076210000000003</v>
      </c>
      <c r="I77" s="260"/>
    </row>
    <row r="78" spans="1:9" ht="20.25" customHeight="1" x14ac:dyDescent="0.25">
      <c r="A78" s="77" t="s">
        <v>166</v>
      </c>
      <c r="B78" s="93"/>
      <c r="C78" s="212"/>
      <c r="D78" s="76"/>
      <c r="E78" s="213" t="s">
        <v>262</v>
      </c>
      <c r="F78" s="244"/>
      <c r="G78" s="214">
        <v>114.89454000000001</v>
      </c>
      <c r="H78" s="76">
        <f t="shared" si="2"/>
        <v>114.89454000000001</v>
      </c>
      <c r="I78" s="260"/>
    </row>
    <row r="79" spans="1:9" ht="20.25" customHeight="1" x14ac:dyDescent="0.25">
      <c r="A79" s="77" t="s">
        <v>168</v>
      </c>
      <c r="B79" s="93"/>
      <c r="C79" s="212"/>
      <c r="D79" s="76"/>
      <c r="E79" s="213" t="s">
        <v>263</v>
      </c>
      <c r="F79" s="244"/>
      <c r="G79" s="214">
        <v>108.16767</v>
      </c>
      <c r="H79" s="76">
        <f t="shared" si="2"/>
        <v>108.16767</v>
      </c>
      <c r="I79" s="260"/>
    </row>
    <row r="80" spans="1:9" ht="20.25" customHeight="1" x14ac:dyDescent="0.25">
      <c r="A80" s="77" t="s">
        <v>170</v>
      </c>
      <c r="B80" s="93"/>
      <c r="C80" s="212"/>
      <c r="D80" s="76"/>
      <c r="E80" s="213" t="s">
        <v>264</v>
      </c>
      <c r="F80" s="244"/>
      <c r="G80" s="214">
        <v>147.04576</v>
      </c>
      <c r="H80" s="76">
        <f t="shared" si="2"/>
        <v>147.04576</v>
      </c>
      <c r="I80" s="260"/>
    </row>
    <row r="81" spans="1:11" ht="20.25" customHeight="1" x14ac:dyDescent="0.25">
      <c r="A81" s="77" t="s">
        <v>172</v>
      </c>
      <c r="B81" s="93"/>
      <c r="C81" s="212"/>
      <c r="D81" s="76"/>
      <c r="E81" s="213" t="s">
        <v>265</v>
      </c>
      <c r="F81" s="244"/>
      <c r="G81" s="214">
        <v>57.313720000000004</v>
      </c>
      <c r="H81" s="76">
        <f t="shared" si="2"/>
        <v>57.313720000000004</v>
      </c>
      <c r="I81" s="260"/>
    </row>
    <row r="82" spans="1:11" ht="20.25" customHeight="1" x14ac:dyDescent="0.25">
      <c r="A82" s="77" t="s">
        <v>174</v>
      </c>
      <c r="B82" s="93"/>
      <c r="C82" s="212"/>
      <c r="D82" s="76"/>
      <c r="E82" s="213" t="s">
        <v>266</v>
      </c>
      <c r="F82" s="244"/>
      <c r="G82" s="214">
        <v>54.586100000000002</v>
      </c>
      <c r="H82" s="76">
        <f t="shared" si="2"/>
        <v>54.586100000000002</v>
      </c>
      <c r="I82" s="260"/>
    </row>
    <row r="83" spans="1:11" ht="20.25" customHeight="1" x14ac:dyDescent="0.25">
      <c r="A83" s="77" t="s">
        <v>176</v>
      </c>
      <c r="B83" s="93"/>
      <c r="C83" s="212"/>
      <c r="D83" s="76"/>
      <c r="E83" s="213" t="s">
        <v>267</v>
      </c>
      <c r="F83" s="244"/>
      <c r="G83" s="214">
        <v>58.771239999999999</v>
      </c>
      <c r="H83" s="76">
        <f t="shared" si="2"/>
        <v>58.771239999999999</v>
      </c>
      <c r="I83" s="260"/>
    </row>
    <row r="84" spans="1:11" ht="20.25" customHeight="1" x14ac:dyDescent="0.25">
      <c r="A84" s="77" t="s">
        <v>178</v>
      </c>
      <c r="B84" s="93"/>
      <c r="C84" s="212"/>
      <c r="D84" s="76"/>
      <c r="E84" s="213" t="s">
        <v>268</v>
      </c>
      <c r="F84" s="244"/>
      <c r="G84" s="214">
        <v>79.623549999999994</v>
      </c>
      <c r="H84" s="76">
        <f t="shared" si="2"/>
        <v>79.623549999999994</v>
      </c>
      <c r="I84" s="260"/>
    </row>
    <row r="85" spans="1:11" ht="20.25" customHeight="1" x14ac:dyDescent="0.25">
      <c r="A85" s="77" t="s">
        <v>180</v>
      </c>
      <c r="B85" s="93"/>
      <c r="C85" s="212"/>
      <c r="D85" s="76"/>
      <c r="E85" s="213" t="s">
        <v>269</v>
      </c>
      <c r="F85" s="244"/>
      <c r="G85" s="214">
        <v>49.361980000000003</v>
      </c>
      <c r="H85" s="76">
        <f t="shared" si="2"/>
        <v>49.361980000000003</v>
      </c>
      <c r="I85" s="260"/>
    </row>
    <row r="86" spans="1:11" ht="20.25" customHeight="1" x14ac:dyDescent="0.25">
      <c r="A86" s="78" t="s">
        <v>182</v>
      </c>
      <c r="B86" s="215"/>
      <c r="C86" s="216"/>
      <c r="D86" s="80"/>
      <c r="E86" s="217" t="s">
        <v>270</v>
      </c>
      <c r="F86" s="245"/>
      <c r="G86" s="195">
        <v>149.58586</v>
      </c>
      <c r="H86" s="80">
        <f t="shared" si="2"/>
        <v>149.58586</v>
      </c>
      <c r="I86" s="263"/>
    </row>
    <row r="87" spans="1:11" ht="21" customHeight="1" x14ac:dyDescent="0.25">
      <c r="A87" s="209" t="s">
        <v>7</v>
      </c>
      <c r="B87" s="210"/>
      <c r="C87" s="203"/>
      <c r="D87" s="226">
        <f>SUM(D52:D68)</f>
        <v>12447.937999355496</v>
      </c>
      <c r="E87" s="29"/>
      <c r="F87" s="203"/>
      <c r="G87" s="289">
        <f>SUM(G69:G86)</f>
        <v>2399.6747600000003</v>
      </c>
      <c r="H87" s="211"/>
      <c r="I87" s="194"/>
      <c r="K87" s="208"/>
    </row>
    <row r="88" spans="1:11" ht="21" customHeight="1" x14ac:dyDescent="0.25">
      <c r="A88" s="81"/>
      <c r="B88" s="82"/>
    </row>
    <row r="89" spans="1:11" ht="21" customHeight="1" x14ac:dyDescent="0.25">
      <c r="A89" s="246" t="s">
        <v>187</v>
      </c>
      <c r="B89" s="246"/>
      <c r="C89" s="246"/>
      <c r="D89" s="246"/>
      <c r="E89" s="246"/>
      <c r="F89" s="246"/>
      <c r="G89" s="246"/>
      <c r="H89" s="246"/>
      <c r="I89" s="246"/>
    </row>
    <row r="90" spans="1:11" ht="21" customHeight="1" x14ac:dyDescent="0.25">
      <c r="A90" s="247" t="s">
        <v>107</v>
      </c>
      <c r="B90" s="249" t="s">
        <v>120</v>
      </c>
      <c r="C90" s="249"/>
      <c r="D90" s="249"/>
      <c r="E90" s="190" t="s">
        <v>108</v>
      </c>
      <c r="F90" s="188"/>
      <c r="G90" s="191"/>
      <c r="H90" s="250" t="s">
        <v>192</v>
      </c>
      <c r="I90" s="251" t="s">
        <v>193</v>
      </c>
    </row>
    <row r="91" spans="1:11" ht="70.5" customHeight="1" x14ac:dyDescent="0.25">
      <c r="A91" s="248"/>
      <c r="B91" s="192" t="s">
        <v>4</v>
      </c>
      <c r="C91" s="189" t="s">
        <v>5</v>
      </c>
      <c r="D91" s="189" t="s">
        <v>6</v>
      </c>
      <c r="E91" s="68" t="s">
        <v>4</v>
      </c>
      <c r="F91" s="189" t="s">
        <v>194</v>
      </c>
      <c r="G91" s="189" t="s">
        <v>6</v>
      </c>
      <c r="H91" s="250"/>
      <c r="I91" s="252"/>
    </row>
    <row r="92" spans="1:11" ht="21" customHeight="1" x14ac:dyDescent="0.25">
      <c r="A92" s="189">
        <v>1</v>
      </c>
      <c r="B92" s="192">
        <v>2</v>
      </c>
      <c r="C92" s="189">
        <v>3</v>
      </c>
      <c r="D92" s="192">
        <v>4</v>
      </c>
      <c r="E92" s="189">
        <v>5</v>
      </c>
      <c r="F92" s="189">
        <v>6</v>
      </c>
      <c r="G92" s="189">
        <v>7</v>
      </c>
      <c r="H92" s="189">
        <v>8</v>
      </c>
      <c r="I92" s="189">
        <v>9</v>
      </c>
    </row>
    <row r="93" spans="1:11" ht="21" customHeight="1" x14ac:dyDescent="0.25">
      <c r="A93" s="1" t="s">
        <v>0</v>
      </c>
      <c r="B93" s="192" t="s">
        <v>34</v>
      </c>
      <c r="C93" s="1"/>
      <c r="D93" s="100"/>
      <c r="E93" s="192"/>
      <c r="F93" s="1"/>
      <c r="G93" s="100"/>
      <c r="H93" s="16"/>
      <c r="I93" s="16"/>
    </row>
    <row r="94" spans="1:11" ht="21" customHeight="1" x14ac:dyDescent="0.25">
      <c r="A94" s="253" t="s">
        <v>7</v>
      </c>
      <c r="B94" s="254"/>
      <c r="C94" s="83"/>
      <c r="D94" s="100"/>
      <c r="E94" s="16"/>
      <c r="F94" s="16"/>
      <c r="G94" s="16"/>
      <c r="H94" s="16"/>
      <c r="I94" s="16"/>
    </row>
    <row r="95" spans="1:11" ht="21" customHeight="1" x14ac:dyDescent="0.25">
      <c r="A95" s="242" t="s">
        <v>188</v>
      </c>
      <c r="B95" s="242"/>
      <c r="C95" s="242"/>
      <c r="D95" s="242"/>
      <c r="E95" s="242"/>
      <c r="F95" s="242"/>
      <c r="G95" s="242"/>
      <c r="H95" s="242"/>
      <c r="I95" s="242"/>
    </row>
    <row r="96" spans="1:11" ht="21" customHeight="1" x14ac:dyDescent="0.25">
      <c r="A96" s="84"/>
      <c r="B96" s="84"/>
      <c r="C96" s="84"/>
      <c r="D96" s="84"/>
    </row>
    <row r="97" spans="1:9" ht="21" customHeight="1" x14ac:dyDescent="0.25">
      <c r="A97" s="231" t="s">
        <v>189</v>
      </c>
      <c r="B97" s="231"/>
      <c r="C97" s="231"/>
      <c r="D97" s="231"/>
      <c r="E97" s="231"/>
      <c r="F97" s="231"/>
      <c r="G97" s="231"/>
      <c r="H97" s="231"/>
      <c r="I97" s="231"/>
    </row>
    <row r="98" spans="1:9" ht="21" customHeight="1" x14ac:dyDescent="0.25">
      <c r="A98" s="247" t="s">
        <v>107</v>
      </c>
      <c r="B98" s="249" t="s">
        <v>120</v>
      </c>
      <c r="C98" s="249"/>
      <c r="D98" s="249"/>
      <c r="E98" s="190" t="s">
        <v>108</v>
      </c>
      <c r="F98" s="188"/>
      <c r="G98" s="191"/>
      <c r="H98" s="250" t="s">
        <v>192</v>
      </c>
      <c r="I98" s="251" t="s">
        <v>193</v>
      </c>
    </row>
    <row r="99" spans="1:9" ht="81" customHeight="1" x14ac:dyDescent="0.25">
      <c r="A99" s="248"/>
      <c r="B99" s="192" t="s">
        <v>4</v>
      </c>
      <c r="C99" s="189" t="s">
        <v>5</v>
      </c>
      <c r="D99" s="189" t="s">
        <v>6</v>
      </c>
      <c r="E99" s="68" t="s">
        <v>4</v>
      </c>
      <c r="F99" s="189" t="s">
        <v>194</v>
      </c>
      <c r="G99" s="189" t="s">
        <v>6</v>
      </c>
      <c r="H99" s="250"/>
      <c r="I99" s="252"/>
    </row>
    <row r="100" spans="1:9" ht="21" customHeight="1" x14ac:dyDescent="0.25">
      <c r="A100" s="189">
        <v>1</v>
      </c>
      <c r="B100" s="192">
        <v>2</v>
      </c>
      <c r="C100" s="189">
        <v>3</v>
      </c>
      <c r="D100" s="192">
        <v>4</v>
      </c>
      <c r="E100" s="189">
        <v>5</v>
      </c>
      <c r="F100" s="189">
        <v>6</v>
      </c>
      <c r="G100" s="189">
        <v>7</v>
      </c>
      <c r="H100" s="189">
        <v>8</v>
      </c>
      <c r="I100" s="189">
        <v>9</v>
      </c>
    </row>
    <row r="101" spans="1:9" ht="21" customHeight="1" x14ac:dyDescent="0.25">
      <c r="A101" s="1" t="s">
        <v>0</v>
      </c>
      <c r="B101" s="192" t="s">
        <v>34</v>
      </c>
      <c r="C101" s="1"/>
      <c r="D101" s="100"/>
      <c r="E101" s="192"/>
      <c r="F101" s="1"/>
      <c r="G101" s="100"/>
      <c r="H101" s="16"/>
      <c r="I101" s="16"/>
    </row>
    <row r="102" spans="1:9" ht="21" customHeight="1" x14ac:dyDescent="0.25">
      <c r="A102" s="253" t="s">
        <v>7</v>
      </c>
      <c r="B102" s="254"/>
      <c r="C102" s="83"/>
      <c r="D102" s="100"/>
      <c r="E102" s="16"/>
      <c r="F102" s="16"/>
      <c r="G102" s="16"/>
      <c r="H102" s="16"/>
      <c r="I102" s="16"/>
    </row>
    <row r="103" spans="1:9" ht="21" customHeight="1" x14ac:dyDescent="0.25">
      <c r="A103" s="242" t="s">
        <v>190</v>
      </c>
      <c r="B103" s="242"/>
      <c r="C103" s="242"/>
      <c r="D103" s="242"/>
      <c r="E103" s="242"/>
      <c r="F103" s="242"/>
      <c r="G103" s="242"/>
      <c r="H103" s="242"/>
      <c r="I103" s="242"/>
    </row>
    <row r="104" spans="1:9" ht="21" customHeight="1" x14ac:dyDescent="0.25"/>
    <row r="105" spans="1:9" ht="21" customHeight="1" x14ac:dyDescent="0.25"/>
    <row r="106" spans="1:9" ht="21" customHeight="1" x14ac:dyDescent="0.25"/>
    <row r="107" spans="1:9" ht="21" customHeight="1" x14ac:dyDescent="0.25"/>
    <row r="108" spans="1:9" ht="21" customHeight="1" x14ac:dyDescent="0.25"/>
    <row r="109" spans="1:9" ht="21" customHeight="1" x14ac:dyDescent="0.25"/>
    <row r="110" spans="1:9" ht="21" customHeight="1" x14ac:dyDescent="0.25"/>
    <row r="111" spans="1:9" ht="21" customHeight="1" x14ac:dyDescent="0.25"/>
  </sheetData>
  <mergeCells count="28">
    <mergeCell ref="A1:I1"/>
    <mergeCell ref="E3:G3"/>
    <mergeCell ref="H3:H4"/>
    <mergeCell ref="I3:I4"/>
    <mergeCell ref="C6:C23"/>
    <mergeCell ref="A3:A4"/>
    <mergeCell ref="B3:D3"/>
    <mergeCell ref="C52:C68"/>
    <mergeCell ref="F24:F50"/>
    <mergeCell ref="A2:I2"/>
    <mergeCell ref="I24:I49"/>
    <mergeCell ref="I6:I23"/>
    <mergeCell ref="I52:I86"/>
    <mergeCell ref="A103:I103"/>
    <mergeCell ref="F69:F86"/>
    <mergeCell ref="A89:I89"/>
    <mergeCell ref="A97:I97"/>
    <mergeCell ref="A95:I95"/>
    <mergeCell ref="A90:A91"/>
    <mergeCell ref="B90:D90"/>
    <mergeCell ref="H90:H91"/>
    <mergeCell ref="I90:I91"/>
    <mergeCell ref="A102:B102"/>
    <mergeCell ref="A98:A99"/>
    <mergeCell ref="B98:D98"/>
    <mergeCell ref="H98:H99"/>
    <mergeCell ref="I98:I99"/>
    <mergeCell ref="A94:B94"/>
  </mergeCells>
  <printOptions horizontalCentered="1"/>
  <pageMargins left="0.39370078740157483" right="0.39370078740157483" top="1.1811023622047245" bottom="0.15748031496062992" header="0" footer="0"/>
  <pageSetup paperSize="9" scale="56" fitToHeight="3" orientation="landscape" r:id="rId1"/>
  <headerFooter alignWithMargins="0"/>
  <rowBreaks count="1" manualBreakCount="1">
    <brk id="74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10"/>
  <sheetViews>
    <sheetView view="pageBreakPreview" zoomScale="110" zoomScaleNormal="75" zoomScaleSheetLayoutView="110" workbookViewId="0">
      <selection activeCell="I14" sqref="I14"/>
    </sheetView>
  </sheetViews>
  <sheetFormatPr defaultColWidth="9.140625" defaultRowHeight="15" x14ac:dyDescent="0.25"/>
  <cols>
    <col min="1" max="1" width="5.85546875" style="12" customWidth="1"/>
    <col min="2" max="2" width="35.5703125" style="12" customWidth="1"/>
    <col min="3" max="3" width="11.28515625" style="12" customWidth="1"/>
    <col min="4" max="4" width="18.5703125" style="12" hidden="1" customWidth="1"/>
    <col min="5" max="5" width="13.42578125" style="12" customWidth="1"/>
    <col min="6" max="8" width="13.42578125" style="12" hidden="1" customWidth="1"/>
    <col min="9" max="9" width="35.42578125" style="12" customWidth="1"/>
    <col min="10" max="10" width="12.140625" style="12" customWidth="1"/>
    <col min="11" max="11" width="17.5703125" style="12" hidden="1" customWidth="1"/>
    <col min="12" max="12" width="13.140625" style="12" customWidth="1"/>
    <col min="13" max="15" width="13.140625" style="12" hidden="1" customWidth="1"/>
    <col min="16" max="16384" width="9.140625" style="12"/>
  </cols>
  <sheetData>
    <row r="1" spans="1:17" ht="28.5" customHeight="1" x14ac:dyDescent="0.25">
      <c r="A1" s="231" t="s">
        <v>191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P1" s="101"/>
    </row>
    <row r="2" spans="1:17" ht="15.75" x14ac:dyDescent="0.25">
      <c r="A2" s="247" t="s">
        <v>8</v>
      </c>
      <c r="B2" s="247" t="s">
        <v>12</v>
      </c>
      <c r="C2" s="247" t="s">
        <v>9</v>
      </c>
      <c r="D2" s="270" t="s">
        <v>120</v>
      </c>
      <c r="E2" s="271"/>
      <c r="F2" s="271"/>
      <c r="G2" s="271"/>
      <c r="H2" s="273"/>
      <c r="I2" s="247" t="s">
        <v>12</v>
      </c>
      <c r="J2" s="247" t="s">
        <v>9</v>
      </c>
      <c r="K2" s="270" t="s">
        <v>108</v>
      </c>
      <c r="L2" s="271"/>
      <c r="M2" s="271"/>
      <c r="N2" s="271"/>
      <c r="O2" s="271"/>
      <c r="P2" s="101"/>
    </row>
    <row r="3" spans="1:17" s="17" customFormat="1" ht="42.75" customHeight="1" x14ac:dyDescent="0.25">
      <c r="A3" s="269"/>
      <c r="B3" s="269"/>
      <c r="C3" s="269"/>
      <c r="D3" s="250" t="s">
        <v>10</v>
      </c>
      <c r="E3" s="250"/>
      <c r="F3" s="250"/>
      <c r="G3" s="250"/>
      <c r="H3" s="250"/>
      <c r="I3" s="269"/>
      <c r="J3" s="269"/>
      <c r="K3" s="250" t="s">
        <v>10</v>
      </c>
      <c r="L3" s="250"/>
      <c r="M3" s="250"/>
      <c r="N3" s="250"/>
      <c r="O3" s="272"/>
      <c r="P3" s="145"/>
    </row>
    <row r="4" spans="1:17" s="17" customFormat="1" ht="19.5" customHeight="1" x14ac:dyDescent="0.25">
      <c r="A4" s="248"/>
      <c r="B4" s="248"/>
      <c r="C4" s="248"/>
      <c r="D4" s="85" t="s">
        <v>113</v>
      </c>
      <c r="E4" s="85" t="s">
        <v>114</v>
      </c>
      <c r="F4" s="85" t="s">
        <v>115</v>
      </c>
      <c r="G4" s="85" t="s">
        <v>116</v>
      </c>
      <c r="H4" s="85" t="s">
        <v>117</v>
      </c>
      <c r="I4" s="248"/>
      <c r="J4" s="248"/>
      <c r="K4" s="85" t="s">
        <v>113</v>
      </c>
      <c r="L4" s="85" t="s">
        <v>114</v>
      </c>
      <c r="M4" s="85" t="s">
        <v>115</v>
      </c>
      <c r="N4" s="85" t="s">
        <v>116</v>
      </c>
      <c r="O4" s="146" t="s">
        <v>117</v>
      </c>
      <c r="P4" s="145"/>
    </row>
    <row r="5" spans="1:17" ht="15.75" x14ac:dyDescent="0.25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2</v>
      </c>
      <c r="J5" s="69">
        <v>3</v>
      </c>
      <c r="K5" s="69">
        <v>4</v>
      </c>
      <c r="L5" s="69">
        <v>5</v>
      </c>
      <c r="M5" s="69">
        <v>6</v>
      </c>
      <c r="N5" s="69">
        <v>7</v>
      </c>
      <c r="O5" s="147">
        <v>8</v>
      </c>
      <c r="P5" s="101"/>
    </row>
    <row r="6" spans="1:17" ht="15.75" x14ac:dyDescent="0.25">
      <c r="A6" s="14" t="s">
        <v>0</v>
      </c>
      <c r="B6" s="15" t="s">
        <v>23</v>
      </c>
      <c r="C6" s="7" t="s">
        <v>11</v>
      </c>
      <c r="D6" s="86">
        <f>[2]Анадырь!$M$127</f>
        <v>75461.168358452123</v>
      </c>
      <c r="E6" s="86">
        <v>148059.56467801714</v>
      </c>
      <c r="F6" s="86"/>
      <c r="G6" s="86"/>
      <c r="H6" s="86"/>
      <c r="I6" s="15" t="s">
        <v>23</v>
      </c>
      <c r="J6" s="7" t="s">
        <v>11</v>
      </c>
      <c r="K6" s="86">
        <v>77967.232000000004</v>
      </c>
      <c r="L6" s="86">
        <v>146157.37317966667</v>
      </c>
      <c r="M6" s="86"/>
      <c r="N6" s="86"/>
      <c r="O6" s="148"/>
      <c r="P6" s="101"/>
      <c r="Q6" s="201"/>
    </row>
    <row r="7" spans="1:17" ht="15.75" x14ac:dyDescent="0.25">
      <c r="A7" s="87"/>
      <c r="B7" s="88"/>
      <c r="C7" s="89"/>
      <c r="D7" s="89"/>
    </row>
    <row r="8" spans="1:17" x14ac:dyDescent="0.25">
      <c r="L8" s="176"/>
    </row>
    <row r="9" spans="1:17" x14ac:dyDescent="0.25">
      <c r="L9" s="176"/>
    </row>
    <row r="10" spans="1:17" x14ac:dyDescent="0.25">
      <c r="L10" s="176"/>
    </row>
  </sheetData>
  <mergeCells count="10">
    <mergeCell ref="A1:K1"/>
    <mergeCell ref="I2:I4"/>
    <mergeCell ref="J2:J4"/>
    <mergeCell ref="K2:O2"/>
    <mergeCell ref="K3:O3"/>
    <mergeCell ref="A2:A4"/>
    <mergeCell ref="B2:B4"/>
    <mergeCell ref="C2:C4"/>
    <mergeCell ref="D2:H2"/>
    <mergeCell ref="D3:H3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26"/>
  <sheetViews>
    <sheetView view="pageBreakPreview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2" sqref="H12"/>
    </sheetView>
  </sheetViews>
  <sheetFormatPr defaultColWidth="9.140625" defaultRowHeight="15" x14ac:dyDescent="0.25"/>
  <cols>
    <col min="1" max="1" width="5.85546875" style="12" customWidth="1"/>
    <col min="2" max="2" width="76" style="12" customWidth="1"/>
    <col min="3" max="3" width="15.28515625" style="12" customWidth="1"/>
    <col min="4" max="5" width="14.140625" style="12" hidden="1" customWidth="1"/>
    <col min="6" max="6" width="14.7109375" style="12" hidden="1" customWidth="1"/>
    <col min="7" max="7" width="45.85546875" style="12" hidden="1" customWidth="1"/>
    <col min="8" max="8" width="14.5703125" style="12" customWidth="1"/>
    <col min="9" max="9" width="14.140625" style="12" customWidth="1"/>
    <col min="10" max="10" width="14.7109375" style="12" customWidth="1"/>
    <col min="11" max="11" width="45.85546875" style="12" customWidth="1"/>
    <col min="12" max="14" width="14.140625" style="12" hidden="1" customWidth="1"/>
    <col min="15" max="15" width="9.140625" style="12"/>
    <col min="16" max="16" width="9.28515625" style="12" customWidth="1"/>
    <col min="17" max="16384" width="9.140625" style="12"/>
  </cols>
  <sheetData>
    <row r="1" spans="1:16" ht="25.5" customHeight="1" x14ac:dyDescent="0.25">
      <c r="A1" s="274" t="s">
        <v>195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6" ht="15.6" customHeight="1" x14ac:dyDescent="0.25">
      <c r="A2" s="280" t="s">
        <v>32</v>
      </c>
      <c r="B2" s="277" t="s">
        <v>12</v>
      </c>
      <c r="C2" s="277" t="s">
        <v>9</v>
      </c>
      <c r="D2" s="285" t="s">
        <v>56</v>
      </c>
      <c r="E2" s="286"/>
      <c r="F2" s="286"/>
      <c r="G2" s="286"/>
      <c r="H2" s="286"/>
      <c r="I2" s="286"/>
      <c r="J2" s="286"/>
      <c r="K2" s="286"/>
      <c r="L2" s="286"/>
      <c r="M2" s="286"/>
      <c r="N2" s="287"/>
      <c r="O2" s="101"/>
    </row>
    <row r="3" spans="1:16" ht="24" customHeight="1" x14ac:dyDescent="0.25">
      <c r="A3" s="281"/>
      <c r="B3" s="278"/>
      <c r="C3" s="278"/>
      <c r="D3" s="275" t="s">
        <v>113</v>
      </c>
      <c r="E3" s="276"/>
      <c r="F3" s="283" t="s">
        <v>203</v>
      </c>
      <c r="G3" s="283" t="s">
        <v>193</v>
      </c>
      <c r="H3" s="275" t="s">
        <v>114</v>
      </c>
      <c r="I3" s="276"/>
      <c r="J3" s="283" t="s">
        <v>203</v>
      </c>
      <c r="K3" s="283" t="s">
        <v>193</v>
      </c>
      <c r="L3" s="85" t="s">
        <v>115</v>
      </c>
      <c r="M3" s="85" t="s">
        <v>116</v>
      </c>
      <c r="N3" s="85" t="s">
        <v>117</v>
      </c>
      <c r="O3" s="101"/>
    </row>
    <row r="4" spans="1:16" ht="21.75" customHeight="1" x14ac:dyDescent="0.25">
      <c r="A4" s="282"/>
      <c r="B4" s="279"/>
      <c r="C4" s="279"/>
      <c r="D4" s="85" t="s">
        <v>120</v>
      </c>
      <c r="E4" s="85" t="s">
        <v>108</v>
      </c>
      <c r="F4" s="284"/>
      <c r="G4" s="284"/>
      <c r="H4" s="85" t="s">
        <v>120</v>
      </c>
      <c r="I4" s="85" t="s">
        <v>108</v>
      </c>
      <c r="J4" s="284"/>
      <c r="K4" s="284"/>
      <c r="L4" s="85" t="s">
        <v>120</v>
      </c>
      <c r="M4" s="85" t="s">
        <v>120</v>
      </c>
      <c r="N4" s="85" t="s">
        <v>120</v>
      </c>
      <c r="O4" s="101"/>
    </row>
    <row r="5" spans="1:16" ht="15.75" x14ac:dyDescent="0.25">
      <c r="A5" s="187">
        <v>1</v>
      </c>
      <c r="B5" s="151">
        <v>2</v>
      </c>
      <c r="C5" s="151">
        <v>3</v>
      </c>
      <c r="D5" s="151">
        <v>4</v>
      </c>
      <c r="E5" s="151"/>
      <c r="F5" s="151"/>
      <c r="G5" s="151"/>
      <c r="H5" s="151">
        <v>5</v>
      </c>
      <c r="I5" s="151"/>
      <c r="J5" s="151"/>
      <c r="K5" s="151"/>
      <c r="L5" s="151">
        <v>6</v>
      </c>
      <c r="M5" s="185">
        <v>7</v>
      </c>
      <c r="N5" s="185">
        <v>8</v>
      </c>
      <c r="O5" s="101"/>
    </row>
    <row r="6" spans="1:16" ht="15.75" x14ac:dyDescent="0.25">
      <c r="A6" s="13" t="s">
        <v>53</v>
      </c>
      <c r="B6" s="179" t="s">
        <v>13</v>
      </c>
      <c r="C6" s="180"/>
      <c r="D6" s="180"/>
      <c r="E6" s="180"/>
      <c r="F6" s="180"/>
      <c r="G6" s="181"/>
      <c r="H6" s="180"/>
      <c r="I6" s="180"/>
      <c r="J6" s="180"/>
      <c r="K6" s="181"/>
      <c r="L6" s="180"/>
      <c r="M6" s="180"/>
      <c r="N6" s="181"/>
      <c r="O6" s="101"/>
    </row>
    <row r="7" spans="1:16" ht="81" customHeight="1" x14ac:dyDescent="0.25">
      <c r="A7" s="2" t="s">
        <v>46</v>
      </c>
      <c r="B7" s="102" t="s">
        <v>36</v>
      </c>
      <c r="C7" s="24" t="s">
        <v>15</v>
      </c>
      <c r="D7" s="186">
        <v>0.50505050505050508</v>
      </c>
      <c r="E7" s="186" t="s">
        <v>230</v>
      </c>
      <c r="F7" s="186">
        <f>0-D7</f>
        <v>-0.50505050505050508</v>
      </c>
      <c r="G7" s="186" t="s">
        <v>246</v>
      </c>
      <c r="H7" s="186">
        <v>16.666666666666664</v>
      </c>
      <c r="I7" s="186">
        <v>16.666666666666664</v>
      </c>
      <c r="J7" s="186">
        <f t="shared" ref="J7:J12" si="0">I7-H7</f>
        <v>0</v>
      </c>
      <c r="K7" s="186"/>
      <c r="L7" s="186">
        <v>16.666666666666664</v>
      </c>
      <c r="M7" s="186">
        <v>16.666666666666664</v>
      </c>
      <c r="N7" s="186">
        <v>16.666666666666664</v>
      </c>
      <c r="O7" s="101"/>
    </row>
    <row r="8" spans="1:16" ht="48" customHeight="1" x14ac:dyDescent="0.25">
      <c r="A8" s="8" t="s">
        <v>14</v>
      </c>
      <c r="B8" s="102" t="s">
        <v>37</v>
      </c>
      <c r="C8" s="9" t="s">
        <v>39</v>
      </c>
      <c r="D8" s="9">
        <v>2</v>
      </c>
      <c r="E8" s="9" t="s">
        <v>230</v>
      </c>
      <c r="F8" s="9">
        <f>0-D8</f>
        <v>-2</v>
      </c>
      <c r="G8" s="9"/>
      <c r="H8" s="9">
        <v>2</v>
      </c>
      <c r="I8" s="9">
        <v>2</v>
      </c>
      <c r="J8" s="9">
        <f t="shared" si="0"/>
        <v>0</v>
      </c>
      <c r="K8" s="9"/>
      <c r="L8" s="9">
        <v>2</v>
      </c>
      <c r="M8" s="9">
        <v>2</v>
      </c>
      <c r="N8" s="9">
        <v>2</v>
      </c>
      <c r="O8" s="101"/>
    </row>
    <row r="9" spans="1:16" ht="15.75" customHeight="1" x14ac:dyDescent="0.25">
      <c r="A9" s="18" t="s">
        <v>16</v>
      </c>
      <c r="B9" s="103" t="s">
        <v>38</v>
      </c>
      <c r="C9" s="11" t="s">
        <v>39</v>
      </c>
      <c r="D9" s="11">
        <v>396</v>
      </c>
      <c r="E9" s="11" t="s">
        <v>230</v>
      </c>
      <c r="F9" s="11">
        <f>0-D9</f>
        <v>-396</v>
      </c>
      <c r="G9" s="11"/>
      <c r="H9" s="11">
        <v>12</v>
      </c>
      <c r="I9" s="11">
        <v>12</v>
      </c>
      <c r="J9" s="11">
        <f t="shared" si="0"/>
        <v>0</v>
      </c>
      <c r="K9" s="11"/>
      <c r="L9" s="11">
        <v>12</v>
      </c>
      <c r="M9" s="11">
        <v>12</v>
      </c>
      <c r="N9" s="11">
        <v>12</v>
      </c>
      <c r="O9" s="101"/>
    </row>
    <row r="10" spans="1:16" ht="64.5" customHeight="1" x14ac:dyDescent="0.25">
      <c r="A10" s="6" t="s">
        <v>41</v>
      </c>
      <c r="B10" s="104" t="s">
        <v>33</v>
      </c>
      <c r="C10" s="3" t="s">
        <v>15</v>
      </c>
      <c r="D10" s="186">
        <v>30.555555555555557</v>
      </c>
      <c r="E10" s="186">
        <v>39.1</v>
      </c>
      <c r="F10" s="186">
        <f>E10-D10</f>
        <v>8.5444444444444443</v>
      </c>
      <c r="G10" s="186"/>
      <c r="H10" s="186">
        <v>30.555555555555557</v>
      </c>
      <c r="I10" s="186">
        <v>30.6</v>
      </c>
      <c r="J10" s="186">
        <f t="shared" si="0"/>
        <v>4.4444444444444287E-2</v>
      </c>
      <c r="K10" s="186"/>
      <c r="L10" s="186">
        <v>30.555555555555557</v>
      </c>
      <c r="M10" s="186">
        <v>30.555555555555557</v>
      </c>
      <c r="N10" s="186">
        <v>30.555555555555557</v>
      </c>
      <c r="O10" s="101"/>
      <c r="P10" s="176"/>
    </row>
    <row r="11" spans="1:16" ht="51" customHeight="1" x14ac:dyDescent="0.25">
      <c r="A11" s="4" t="s">
        <v>18</v>
      </c>
      <c r="B11" s="102" t="s">
        <v>40</v>
      </c>
      <c r="C11" s="9" t="s">
        <v>39</v>
      </c>
      <c r="D11" s="19">
        <v>44</v>
      </c>
      <c r="E11" s="172">
        <v>61</v>
      </c>
      <c r="F11" s="186">
        <f>E11-D11</f>
        <v>17</v>
      </c>
      <c r="G11" s="186"/>
      <c r="H11" s="20">
        <v>44</v>
      </c>
      <c r="I11" s="172">
        <v>44</v>
      </c>
      <c r="J11" s="186">
        <f t="shared" si="0"/>
        <v>0</v>
      </c>
      <c r="K11" s="186"/>
      <c r="L11" s="19">
        <v>44</v>
      </c>
      <c r="M11" s="19">
        <v>44</v>
      </c>
      <c r="N11" s="19">
        <v>44</v>
      </c>
      <c r="O11" s="101"/>
      <c r="P11" s="176"/>
    </row>
    <row r="12" spans="1:16" ht="21" customHeight="1" x14ac:dyDescent="0.25">
      <c r="A12" s="10" t="s">
        <v>42</v>
      </c>
      <c r="B12" s="105" t="s">
        <v>38</v>
      </c>
      <c r="C12" s="187" t="s">
        <v>39</v>
      </c>
      <c r="D12" s="21">
        <v>144</v>
      </c>
      <c r="E12" s="172">
        <v>156</v>
      </c>
      <c r="F12" s="186">
        <f>E12-D12</f>
        <v>12</v>
      </c>
      <c r="G12" s="186"/>
      <c r="H12" s="22">
        <v>144</v>
      </c>
      <c r="I12" s="172">
        <v>144</v>
      </c>
      <c r="J12" s="186">
        <f t="shared" si="0"/>
        <v>0</v>
      </c>
      <c r="K12" s="186"/>
      <c r="L12" s="21">
        <v>144</v>
      </c>
      <c r="M12" s="22">
        <v>144</v>
      </c>
      <c r="N12" s="21">
        <v>144</v>
      </c>
      <c r="O12" s="101"/>
      <c r="P12" s="106"/>
    </row>
    <row r="13" spans="1:16" ht="15.75" x14ac:dyDescent="0.25">
      <c r="A13" s="5" t="s">
        <v>54</v>
      </c>
      <c r="B13" s="179" t="s">
        <v>17</v>
      </c>
      <c r="C13" s="180"/>
      <c r="D13" s="180"/>
      <c r="E13" s="180"/>
      <c r="F13" s="180"/>
      <c r="G13" s="181"/>
      <c r="H13" s="180"/>
      <c r="I13" s="180"/>
      <c r="J13" s="180"/>
      <c r="K13" s="181"/>
      <c r="L13" s="180"/>
      <c r="M13" s="180"/>
      <c r="N13" s="181"/>
      <c r="O13" s="101"/>
    </row>
    <row r="14" spans="1:16" ht="36" customHeight="1" x14ac:dyDescent="0.25">
      <c r="A14" s="2" t="s">
        <v>46</v>
      </c>
      <c r="B14" s="107" t="s">
        <v>43</v>
      </c>
      <c r="C14" s="24" t="s">
        <v>19</v>
      </c>
      <c r="D14" s="108">
        <v>5.2804078659868896</v>
      </c>
      <c r="E14" s="108">
        <v>3.0590000000000002</v>
      </c>
      <c r="F14" s="108">
        <f>E14-D14</f>
        <v>-2.2214078659868894</v>
      </c>
      <c r="G14" s="109" t="s">
        <v>248</v>
      </c>
      <c r="H14" s="109">
        <v>5.2804078659868896</v>
      </c>
      <c r="I14" s="108">
        <v>5.28</v>
      </c>
      <c r="J14" s="108">
        <f>I14-H14</f>
        <v>-4.0786598688935527E-4</v>
      </c>
      <c r="K14" s="109"/>
      <c r="L14" s="110">
        <v>5.2804078659868896</v>
      </c>
      <c r="M14" s="109">
        <v>5.2804078659868896</v>
      </c>
      <c r="N14" s="111">
        <v>5.2804078659868896</v>
      </c>
      <c r="O14" s="101"/>
    </row>
    <row r="15" spans="1:16" ht="146.25" customHeight="1" x14ac:dyDescent="0.25">
      <c r="A15" s="23" t="s">
        <v>14</v>
      </c>
      <c r="B15" s="107" t="s">
        <v>44</v>
      </c>
      <c r="C15" s="24" t="s">
        <v>39</v>
      </c>
      <c r="D15" s="112">
        <v>145</v>
      </c>
      <c r="E15" s="112">
        <v>84</v>
      </c>
      <c r="F15" s="112">
        <f>E15-D15</f>
        <v>-61</v>
      </c>
      <c r="G15" s="19" t="s">
        <v>245</v>
      </c>
      <c r="H15" s="113">
        <v>145</v>
      </c>
      <c r="I15" s="193">
        <v>90</v>
      </c>
      <c r="J15" s="112">
        <f>I15-H15</f>
        <v>-55</v>
      </c>
      <c r="K15" s="19" t="s">
        <v>245</v>
      </c>
      <c r="L15" s="114">
        <v>145</v>
      </c>
      <c r="M15" s="113">
        <v>145</v>
      </c>
      <c r="N15" s="115">
        <v>145</v>
      </c>
      <c r="O15" s="101"/>
    </row>
    <row r="16" spans="1:16" ht="17.25" customHeight="1" x14ac:dyDescent="0.25">
      <c r="A16" s="18" t="s">
        <v>16</v>
      </c>
      <c r="B16" s="116" t="s">
        <v>45</v>
      </c>
      <c r="C16" s="11" t="s">
        <v>47</v>
      </c>
      <c r="D16" s="117">
        <v>27.46</v>
      </c>
      <c r="E16" s="117">
        <v>27.46</v>
      </c>
      <c r="F16" s="173">
        <f>E16-D16</f>
        <v>0</v>
      </c>
      <c r="G16" s="118"/>
      <c r="H16" s="118">
        <v>27.46</v>
      </c>
      <c r="I16" s="117">
        <v>27.46</v>
      </c>
      <c r="J16" s="173">
        <f>I16-H16</f>
        <v>0</v>
      </c>
      <c r="K16" s="118"/>
      <c r="L16" s="119">
        <v>27.46</v>
      </c>
      <c r="M16" s="118">
        <v>27.46</v>
      </c>
      <c r="N16" s="120">
        <v>27.46</v>
      </c>
      <c r="O16" s="101"/>
    </row>
    <row r="17" spans="1:19" ht="15.75" customHeight="1" x14ac:dyDescent="0.25">
      <c r="A17" s="5" t="s">
        <v>55</v>
      </c>
      <c r="B17" s="182" t="s">
        <v>24</v>
      </c>
      <c r="C17" s="183"/>
      <c r="D17" s="183"/>
      <c r="E17" s="183"/>
      <c r="F17" s="183"/>
      <c r="G17" s="184"/>
      <c r="H17" s="183"/>
      <c r="I17" s="183"/>
      <c r="J17" s="183"/>
      <c r="K17" s="184"/>
      <c r="L17" s="183"/>
      <c r="M17" s="183"/>
      <c r="N17" s="184"/>
      <c r="O17" s="101"/>
    </row>
    <row r="18" spans="1:19" ht="32.25" customHeight="1" x14ac:dyDescent="0.25">
      <c r="A18" s="121" t="s">
        <v>46</v>
      </c>
      <c r="B18" s="122" t="s">
        <v>25</v>
      </c>
      <c r="C18" s="123" t="s">
        <v>15</v>
      </c>
      <c r="D18" s="124">
        <v>6.7313333333333336</v>
      </c>
      <c r="E18" s="124">
        <v>6.7000002612327911</v>
      </c>
      <c r="F18" s="124">
        <f>E18-D18</f>
        <v>-3.1333072100542481E-2</v>
      </c>
      <c r="G18" s="124"/>
      <c r="H18" s="124">
        <v>6.6999997058035401</v>
      </c>
      <c r="I18" s="124">
        <v>6.7</v>
      </c>
      <c r="J18" s="124">
        <v>2.9419646008221889E-7</v>
      </c>
      <c r="K18" s="124"/>
      <c r="L18" s="124">
        <v>6.6999997058035401</v>
      </c>
      <c r="M18" s="124">
        <v>6.6999997058035401</v>
      </c>
      <c r="N18" s="124">
        <v>6.6999997058035401</v>
      </c>
      <c r="O18" s="101"/>
    </row>
    <row r="19" spans="1:19" ht="17.25" customHeight="1" x14ac:dyDescent="0.25">
      <c r="A19" s="125" t="s">
        <v>14</v>
      </c>
      <c r="B19" s="126" t="s">
        <v>48</v>
      </c>
      <c r="C19" s="127" t="s">
        <v>52</v>
      </c>
      <c r="D19" s="128">
        <v>1200</v>
      </c>
      <c r="E19" s="128">
        <v>1148.4010000000001</v>
      </c>
      <c r="F19" s="128">
        <f>E19-D19</f>
        <v>-51.598999999999933</v>
      </c>
      <c r="G19" s="128"/>
      <c r="H19" s="128">
        <v>1148.8921399999999</v>
      </c>
      <c r="I19" s="130">
        <v>1200.3230039999999</v>
      </c>
      <c r="J19" s="128">
        <v>51.430863999999929</v>
      </c>
      <c r="K19" s="128"/>
      <c r="L19" s="128">
        <v>1148.8921399999999</v>
      </c>
      <c r="M19" s="128">
        <v>1148.8921399999999</v>
      </c>
      <c r="N19" s="128">
        <v>1148.8921399999999</v>
      </c>
      <c r="O19" s="101"/>
    </row>
    <row r="20" spans="1:19" ht="34.5" customHeight="1" x14ac:dyDescent="0.25">
      <c r="A20" s="129" t="s">
        <v>16</v>
      </c>
      <c r="B20" s="126" t="s">
        <v>49</v>
      </c>
      <c r="C20" s="127" t="s">
        <v>52</v>
      </c>
      <c r="D20" s="130">
        <v>80.775999999999996</v>
      </c>
      <c r="E20" s="130">
        <v>76.942869999999999</v>
      </c>
      <c r="F20" s="128">
        <f>E20-D20</f>
        <v>-3.833129999999997</v>
      </c>
      <c r="G20" s="130"/>
      <c r="H20" s="130">
        <v>76.975769999999997</v>
      </c>
      <c r="I20" s="130">
        <v>102.362955</v>
      </c>
      <c r="J20" s="128">
        <v>25.387185000000002</v>
      </c>
      <c r="K20" s="130"/>
      <c r="L20" s="130">
        <v>76.975769999999997</v>
      </c>
      <c r="M20" s="130">
        <v>76.975769999999997</v>
      </c>
      <c r="N20" s="130">
        <v>76.975769999999997</v>
      </c>
      <c r="O20" s="206"/>
      <c r="P20" s="207"/>
      <c r="Q20" s="207"/>
      <c r="R20" s="208"/>
      <c r="S20" s="208"/>
    </row>
    <row r="21" spans="1:19" ht="48" customHeight="1" x14ac:dyDescent="0.25">
      <c r="A21" s="133" t="s">
        <v>41</v>
      </c>
      <c r="B21" s="134" t="s">
        <v>196</v>
      </c>
      <c r="C21" s="135" t="s">
        <v>197</v>
      </c>
      <c r="D21" s="136">
        <v>0.57771619496855342</v>
      </c>
      <c r="E21" s="152" t="s">
        <v>230</v>
      </c>
      <c r="F21" s="174">
        <f t="shared" ref="F21:F23" si="1">0-D21</f>
        <v>-0.57771619496855342</v>
      </c>
      <c r="G21" s="136" t="s">
        <v>247</v>
      </c>
      <c r="H21" s="136" t="s">
        <v>35</v>
      </c>
      <c r="I21" s="136" t="s">
        <v>35</v>
      </c>
      <c r="J21" s="174"/>
      <c r="K21" s="136" t="s">
        <v>251</v>
      </c>
      <c r="L21" s="136" t="s">
        <v>35</v>
      </c>
      <c r="M21" s="136" t="s">
        <v>35</v>
      </c>
      <c r="N21" s="136" t="s">
        <v>35</v>
      </c>
      <c r="O21" s="131"/>
      <c r="P21" s="132"/>
      <c r="Q21" s="132"/>
    </row>
    <row r="22" spans="1:19" ht="36" customHeight="1" x14ac:dyDescent="0.25">
      <c r="A22" s="137" t="s">
        <v>18</v>
      </c>
      <c r="B22" s="134" t="s">
        <v>198</v>
      </c>
      <c r="C22" s="138" t="s">
        <v>199</v>
      </c>
      <c r="D22" s="130">
        <v>734.85500000000002</v>
      </c>
      <c r="E22" s="153" t="s">
        <v>230</v>
      </c>
      <c r="F22" s="174">
        <f t="shared" si="1"/>
        <v>-734.85500000000002</v>
      </c>
      <c r="G22" s="130"/>
      <c r="H22" s="130" t="s">
        <v>35</v>
      </c>
      <c r="I22" s="130" t="s">
        <v>35</v>
      </c>
      <c r="J22" s="174"/>
      <c r="K22" s="130"/>
      <c r="L22" s="130" t="s">
        <v>35</v>
      </c>
      <c r="M22" s="130" t="s">
        <v>35</v>
      </c>
      <c r="N22" s="130" t="s">
        <v>35</v>
      </c>
      <c r="O22" s="131"/>
      <c r="P22" s="132"/>
      <c r="Q22" s="132"/>
    </row>
    <row r="23" spans="1:19" ht="31.5" x14ac:dyDescent="0.25">
      <c r="A23" s="133" t="s">
        <v>42</v>
      </c>
      <c r="B23" s="134" t="s">
        <v>200</v>
      </c>
      <c r="C23" s="139" t="s">
        <v>201</v>
      </c>
      <c r="D23" s="130">
        <v>1272</v>
      </c>
      <c r="E23" s="130" t="s">
        <v>230</v>
      </c>
      <c r="F23" s="174">
        <f t="shared" si="1"/>
        <v>-1272</v>
      </c>
      <c r="G23" s="130"/>
      <c r="H23" s="130" t="s">
        <v>35</v>
      </c>
      <c r="I23" s="130" t="s">
        <v>35</v>
      </c>
      <c r="J23" s="174"/>
      <c r="K23" s="130"/>
      <c r="L23" s="130" t="s">
        <v>35</v>
      </c>
      <c r="M23" s="130" t="s">
        <v>35</v>
      </c>
      <c r="N23" s="130" t="s">
        <v>35</v>
      </c>
      <c r="O23" s="131"/>
      <c r="P23" s="132"/>
      <c r="Q23" s="132"/>
    </row>
    <row r="24" spans="1:19" ht="18" customHeight="1" x14ac:dyDescent="0.25">
      <c r="A24" s="140" t="s">
        <v>110</v>
      </c>
      <c r="B24" s="134" t="s">
        <v>202</v>
      </c>
      <c r="C24" s="135" t="s">
        <v>28</v>
      </c>
      <c r="D24" s="136">
        <v>4.9756795779933242E-2</v>
      </c>
      <c r="E24" s="136">
        <f>E25/E26</f>
        <v>4.3756492723360567E-2</v>
      </c>
      <c r="F24" s="128">
        <f t="shared" ref="F24:F26" si="2">E24-D24</f>
        <v>-6.0003030565726756E-3</v>
      </c>
      <c r="G24" s="136"/>
      <c r="H24" s="136">
        <v>4.9756795779933242E-2</v>
      </c>
      <c r="I24" s="136">
        <v>4.5762138655010394E-2</v>
      </c>
      <c r="J24" s="128">
        <v>-3.9946571249228485E-3</v>
      </c>
      <c r="K24" s="136"/>
      <c r="L24" s="136">
        <v>4.9756795779933242E-2</v>
      </c>
      <c r="M24" s="136">
        <v>4.9756795779933242E-2</v>
      </c>
      <c r="N24" s="136">
        <v>4.9756795779933242E-2</v>
      </c>
      <c r="O24" s="131"/>
      <c r="P24" s="132"/>
      <c r="Q24" s="132"/>
    </row>
    <row r="25" spans="1:19" ht="31.5" x14ac:dyDescent="0.25">
      <c r="A25" s="133" t="s">
        <v>111</v>
      </c>
      <c r="B25" s="134" t="s">
        <v>50</v>
      </c>
      <c r="C25" s="139" t="s">
        <v>199</v>
      </c>
      <c r="D25" s="130">
        <v>55.689</v>
      </c>
      <c r="E25" s="130">
        <v>50.25</v>
      </c>
      <c r="F25" s="128">
        <f t="shared" si="2"/>
        <v>-5.4390000000000001</v>
      </c>
      <c r="G25" s="130"/>
      <c r="H25" s="130">
        <v>53.335123915257356</v>
      </c>
      <c r="I25" s="130">
        <v>50.244999999999997</v>
      </c>
      <c r="J25" s="128">
        <v>-3.0901239152573581</v>
      </c>
      <c r="K25" s="130"/>
      <c r="L25" s="130">
        <v>53.335123915257356</v>
      </c>
      <c r="M25" s="130">
        <v>53.335123915257356</v>
      </c>
      <c r="N25" s="130">
        <v>53.335123915257356</v>
      </c>
      <c r="O25" s="131"/>
      <c r="P25" s="132"/>
      <c r="Q25" s="132"/>
    </row>
    <row r="26" spans="1:19" ht="15.75" x14ac:dyDescent="0.25">
      <c r="A26" s="141" t="s">
        <v>112</v>
      </c>
      <c r="B26" s="142" t="s">
        <v>51</v>
      </c>
      <c r="C26" s="143" t="s">
        <v>201</v>
      </c>
      <c r="D26" s="144">
        <v>1119.2239999999999</v>
      </c>
      <c r="E26" s="144">
        <v>1148.4010000000001</v>
      </c>
      <c r="F26" s="175">
        <f t="shared" si="2"/>
        <v>29.177000000000135</v>
      </c>
      <c r="G26" s="144"/>
      <c r="H26" s="144">
        <v>1071.9163699999999</v>
      </c>
      <c r="I26" s="144">
        <v>1097.9600489999998</v>
      </c>
      <c r="J26" s="175">
        <v>26.043678999999884</v>
      </c>
      <c r="K26" s="144"/>
      <c r="L26" s="144">
        <v>1071.9163699999999</v>
      </c>
      <c r="M26" s="144">
        <v>1071.9163699999999</v>
      </c>
      <c r="N26" s="144">
        <v>1071.9163699999999</v>
      </c>
      <c r="O26" s="131"/>
      <c r="P26" s="132"/>
      <c r="Q26" s="132"/>
    </row>
  </sheetData>
  <mergeCells count="11">
    <mergeCell ref="A1:N1"/>
    <mergeCell ref="D3:E3"/>
    <mergeCell ref="C2:C4"/>
    <mergeCell ref="B2:B4"/>
    <mergeCell ref="A2:A4"/>
    <mergeCell ref="F3:F4"/>
    <mergeCell ref="G3:G4"/>
    <mergeCell ref="J3:J4"/>
    <mergeCell ref="K3:K4"/>
    <mergeCell ref="H3:I3"/>
    <mergeCell ref="D2:N2"/>
  </mergeCells>
  <printOptions horizontalCentered="1"/>
  <pageMargins left="1.1811023622047245" right="0.39370078740157483" top="0.39370078740157483" bottom="0.39370078740157483" header="0" footer="0"/>
  <pageSetup paperSize="9" scale="4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раздел 1</vt:lpstr>
      <vt:lpstr>раздел 2</vt:lpstr>
      <vt:lpstr>раздел 3</vt:lpstr>
      <vt:lpstr>раздел 4</vt:lpstr>
      <vt:lpstr>раздел 5</vt:lpstr>
      <vt:lpstr>'раздел 3'!Заголовки_для_печати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2021-05-24T23:35:57Z</cp:lastPrinted>
  <dcterms:created xsi:type="dcterms:W3CDTF">1996-10-08T23:32:33Z</dcterms:created>
  <dcterms:modified xsi:type="dcterms:W3CDTF">2021-05-25T06:41:37Z</dcterms:modified>
</cp:coreProperties>
</file>