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ECF89BC8-4EA2-419F-972B-AA8C463FBEE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здел 1" sheetId="16" r:id="rId1"/>
    <sheet name="раздел 2" sheetId="19" r:id="rId2"/>
    <sheet name="раздел 3" sheetId="17" r:id="rId3"/>
    <sheet name="раздел 4" sheetId="21" r:id="rId4"/>
    <sheet name="раздел 5" sheetId="18" r:id="rId5"/>
  </sheets>
  <externalReferences>
    <externalReference r:id="rId6"/>
  </externalReferences>
  <definedNames>
    <definedName name="_xlnm.Print_Titles" localSheetId="2">'раздел 3'!$3:$5</definedName>
    <definedName name="_xlnm.Print_Area" localSheetId="1">'раздел 2'!$A$1:$W$35</definedName>
    <definedName name="_xlnm.Print_Area" localSheetId="2">'раздел 3'!$A$1:$I$43</definedName>
    <definedName name="_xlnm.Print_Area" localSheetId="4">'раздел 5'!$A$1:$C$23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7" l="1"/>
  <c r="G27" i="17"/>
  <c r="D27" i="17"/>
  <c r="D26" i="17"/>
  <c r="H26" i="17"/>
  <c r="G26" i="17"/>
  <c r="H19" i="17"/>
  <c r="D17" i="17"/>
  <c r="G17" i="17"/>
  <c r="H17" i="17"/>
  <c r="H8" i="17"/>
  <c r="H9" i="17"/>
  <c r="H10" i="17"/>
  <c r="H11" i="17"/>
  <c r="H12" i="17"/>
  <c r="H13" i="17"/>
  <c r="H14" i="17"/>
  <c r="H15" i="17"/>
  <c r="H16" i="17"/>
  <c r="H7" i="17"/>
  <c r="K14" i="19"/>
  <c r="K13" i="19" s="1"/>
  <c r="K25" i="19"/>
  <c r="K24" i="19"/>
  <c r="K17" i="19"/>
  <c r="K12" i="19"/>
  <c r="J27" i="19"/>
  <c r="I27" i="19"/>
  <c r="K27" i="19"/>
  <c r="J10" i="18" l="1"/>
  <c r="H7" i="18"/>
  <c r="J23" i="18"/>
  <c r="J22" i="18"/>
  <c r="J21" i="18"/>
  <c r="J20" i="18"/>
  <c r="J19" i="18"/>
  <c r="J18" i="18"/>
  <c r="I22" i="18"/>
  <c r="I21" i="18"/>
  <c r="L6" i="21"/>
  <c r="I18" i="18" l="1"/>
  <c r="H18" i="18"/>
  <c r="J16" i="18" l="1"/>
  <c r="J15" i="18"/>
  <c r="I14" i="18"/>
  <c r="J14" i="18" s="1"/>
  <c r="H14" i="18"/>
  <c r="J8" i="18"/>
  <c r="J12" i="18"/>
  <c r="J11" i="18"/>
  <c r="J9" i="18"/>
  <c r="J7" i="18"/>
  <c r="I10" i="18"/>
  <c r="I7" i="18"/>
  <c r="E22" i="18"/>
  <c r="F22" i="18" s="1"/>
  <c r="F19" i="18"/>
  <c r="F20" i="18"/>
  <c r="F21" i="18"/>
  <c r="F23" i="18"/>
  <c r="F18" i="18"/>
  <c r="E21" i="18"/>
  <c r="H21" i="18" l="1"/>
  <c r="H20" i="17"/>
  <c r="H21" i="17"/>
  <c r="H22" i="17"/>
  <c r="H23" i="17"/>
  <c r="H25" i="17"/>
  <c r="H21" i="19" l="1"/>
  <c r="H13" i="19" l="1"/>
  <c r="I17" i="19"/>
  <c r="H27" i="19"/>
  <c r="K26" i="19"/>
  <c r="K29" i="19"/>
  <c r="K28" i="19"/>
  <c r="H24" i="19"/>
  <c r="J24" i="19"/>
  <c r="J23" i="19" s="1"/>
  <c r="I24" i="19"/>
  <c r="I23" i="19" s="1"/>
  <c r="K22" i="19"/>
  <c r="K20" i="19"/>
  <c r="H17" i="19"/>
  <c r="J17" i="19"/>
  <c r="K18" i="19"/>
  <c r="J13" i="19"/>
  <c r="I13" i="19"/>
  <c r="J12" i="19"/>
  <c r="I12" i="19"/>
  <c r="H12" i="19"/>
  <c r="K10" i="19"/>
  <c r="K16" i="19" s="1"/>
  <c r="J30" i="19"/>
  <c r="I30" i="19"/>
  <c r="H30" i="19"/>
  <c r="J33" i="19"/>
  <c r="I33" i="19"/>
  <c r="H33" i="19"/>
  <c r="K32" i="19"/>
  <c r="K31" i="19"/>
  <c r="K30" i="19" s="1"/>
  <c r="K35" i="19"/>
  <c r="K34" i="19"/>
  <c r="K33" i="19" s="1"/>
  <c r="G21" i="19"/>
  <c r="E21" i="19"/>
  <c r="F21" i="19"/>
  <c r="D21" i="19"/>
  <c r="J16" i="19" l="1"/>
  <c r="J21" i="19" s="1"/>
  <c r="I16" i="19"/>
  <c r="I21" i="19"/>
  <c r="K23" i="19"/>
  <c r="H16" i="19"/>
  <c r="H23" i="19"/>
  <c r="K21" i="19" l="1"/>
  <c r="D21" i="18"/>
  <c r="F9" i="18" l="1"/>
  <c r="F8" i="18"/>
  <c r="F7" i="18"/>
  <c r="D7" i="19" l="1"/>
  <c r="E7" i="19"/>
  <c r="F7" i="19"/>
  <c r="G7" i="19"/>
</calcChain>
</file>

<file path=xl/sharedStrings.xml><?xml version="1.0" encoding="utf-8"?>
<sst xmlns="http://schemas.openxmlformats.org/spreadsheetml/2006/main" count="321" uniqueCount="168">
  <si>
    <t>1.</t>
  </si>
  <si>
    <t>2.</t>
  </si>
  <si>
    <t>3.</t>
  </si>
  <si>
    <t>прочим потребителям</t>
  </si>
  <si>
    <t>Наименование мероприятий</t>
  </si>
  <si>
    <t>Срок реализации мероприятия, лет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</si>
  <si>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</si>
  <si>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</si>
  <si>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</si>
  <si>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</si>
  <si>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</si>
  <si>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тыс. руб.</t>
  </si>
  <si>
    <t>Наименование показателя</t>
  </si>
  <si>
    <t>Показатели качества воды</t>
  </si>
  <si>
    <t>1.1</t>
  </si>
  <si>
    <t>%</t>
  </si>
  <si>
    <t>1.2</t>
  </si>
  <si>
    <t>Показатели надежности и бесперебойности водоснабжения</t>
  </si>
  <si>
    <t>2.1</t>
  </si>
  <si>
    <t>ед./км</t>
  </si>
  <si>
    <t>куб.м</t>
  </si>
  <si>
    <t>4.</t>
  </si>
  <si>
    <t>5.</t>
  </si>
  <si>
    <t>Объем финансовых потребностей</t>
  </si>
  <si>
    <t>Показатели эффективности использования ресурсов, в том числе уровень потерь воды</t>
  </si>
  <si>
    <t>доля потерь воды в централизованной системе водоснабжения при транспортировке в общем объеме воды, поданной в водопроводную сеть</t>
  </si>
  <si>
    <t>6.</t>
  </si>
  <si>
    <t>6.1.</t>
  </si>
  <si>
    <t>7.</t>
  </si>
  <si>
    <t>7.3</t>
  </si>
  <si>
    <t xml:space="preserve">Срок реализации мероприятия, лет </t>
  </si>
  <si>
    <t>№ п/п</t>
  </si>
  <si>
    <t>доля проб питьевой воды в распределительной водопроводной сети,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</si>
  <si>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 xml:space="preserve"> -</t>
  </si>
  <si>
    <t>доля проб питьевой воды, подаваемой с источников водоснабжения, водопроводных станций или иных объектов централизованной системы водоснабжения в распределительную сеть, не соответствующих установленным требованиям, в общем объеме проб, отобранных по результатам производственного контроля качества питьевой воды</t>
  </si>
  <si>
    <t>количество проб питьевой воды, отобранных по результатам производственного контроля, не соответствующих установленным требованиям</t>
  </si>
  <si>
    <t>общее количество отобранных проб</t>
  </si>
  <si>
    <t>ед.</t>
  </si>
  <si>
    <t>количество проб питьевой воды в распределительной водопроводной сети, отобранных по результатам производственного контроля качества питьевой воды, не соответствующих установленным требованиям</t>
  </si>
  <si>
    <t>2</t>
  </si>
  <si>
    <t>2.2</t>
  </si>
  <si>
    <t>показатель надежности и бесперебойности централизованной системы холодного водоснабжения</t>
  </si>
  <si>
    <t>количество перерывов в подаче воды, зафиксированных в определенных договором холодного водоснабжения, единым договором водоснабжения и водоотведения или договором транспортировки холодной воды местах исполнения обязательств организации, осуществляющей холодное водоснабжение по подаче холодной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холодного водоснабжения, принадлежащих организации, осуществляющей холодное водоснабжение и (или) водоотведение (без плановых ремонтов)</t>
  </si>
  <si>
    <t>протяженность водопроводной сети</t>
  </si>
  <si>
    <t>1</t>
  </si>
  <si>
    <t>км</t>
  </si>
  <si>
    <t>общий объем воды, поданной в водопроводную сеть</t>
  </si>
  <si>
    <t>объем потерь воды в централизованной системе водоснабжения при ее транспортировке</t>
  </si>
  <si>
    <t>тыс. куб.м</t>
  </si>
  <si>
    <t>I</t>
  </si>
  <si>
    <t>II</t>
  </si>
  <si>
    <t>III</t>
  </si>
  <si>
    <t>Значение показателя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</si>
  <si>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</si>
  <si>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</si>
  <si>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</si>
  <si>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</si>
  <si>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</si>
  <si>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</si>
  <si>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МП городского округа Анадырь «Городское коммунальное хозяйство»</t>
  </si>
  <si>
    <t>689000, Чукотский автономный округ, г. Анадырь, ул. Ленина, 45</t>
  </si>
  <si>
    <t>Раздел 2. Баланс водоснабжения (питьевая вода (питьевое водоснабжение))</t>
  </si>
  <si>
    <t>№
п/п</t>
  </si>
  <si>
    <t>Наименование</t>
  </si>
  <si>
    <t>Показатели прозводственной деятельности</t>
  </si>
  <si>
    <t>план</t>
  </si>
  <si>
    <t>факт</t>
  </si>
  <si>
    <t>год</t>
  </si>
  <si>
    <t>1 полугодие</t>
  </si>
  <si>
    <t>2 полугодие</t>
  </si>
  <si>
    <t>Объем воды из источников водоснабжения:</t>
  </si>
  <si>
    <t xml:space="preserve">  из поверхностных источников</t>
  </si>
  <si>
    <t>из подземных источников</t>
  </si>
  <si>
    <t>Объем воды от других операторов (покупка воды)</t>
  </si>
  <si>
    <t>Потребление на собственные нужды</t>
  </si>
  <si>
    <t>Объем питьевой воды, поданной в сеть</t>
  </si>
  <si>
    <t>Потери воды</t>
  </si>
  <si>
    <t>5.1</t>
  </si>
  <si>
    <t xml:space="preserve">  потери воды из водопроводной сети</t>
  </si>
  <si>
    <t>5.2</t>
  </si>
  <si>
    <t xml:space="preserve">  неучтенные расходы воды</t>
  </si>
  <si>
    <t>Полезный отпуск питьевой воды, всего</t>
  </si>
  <si>
    <t>в т.ч. межцеховый оборот:</t>
  </si>
  <si>
    <t>6.1.1</t>
  </si>
  <si>
    <t xml:space="preserve">  для приготовления горячей воды</t>
  </si>
  <si>
    <t>6.1.2</t>
  </si>
  <si>
    <t xml:space="preserve">  для производства тепловой энергии</t>
  </si>
  <si>
    <t>6.1.3</t>
  </si>
  <si>
    <t xml:space="preserve">  на прочие производственные нужды</t>
  </si>
  <si>
    <t>Отпуск питьевой воды, всего</t>
  </si>
  <si>
    <t>проверка</t>
  </si>
  <si>
    <t>7.1.</t>
  </si>
  <si>
    <t>в т.ч. населению:</t>
  </si>
  <si>
    <t xml:space="preserve">  городскому</t>
  </si>
  <si>
    <t xml:space="preserve">          - по приборам учета</t>
  </si>
  <si>
    <t xml:space="preserve">          - по нормативам </t>
  </si>
  <si>
    <t>7.2.</t>
  </si>
  <si>
    <t xml:space="preserve"> сельскому</t>
  </si>
  <si>
    <t>бюджетным потребителям:</t>
  </si>
  <si>
    <t xml:space="preserve">        - расчетными способами</t>
  </si>
  <si>
    <t>7.4</t>
  </si>
  <si>
    <t xml:space="preserve">          - расчетными способами</t>
  </si>
  <si>
    <t>№           п/п</t>
  </si>
  <si>
    <t>ФАКТ</t>
  </si>
  <si>
    <t>ОТЧЕТ ОБ ИСПОЛНЕНИИ ПРОИЗВОДСТВЕННОЙ ПРОГРАММЫ</t>
  </si>
  <si>
    <r>
      <t xml:space="preserve">Раздел 3. Перечень плановых мероприятий по ремонту объектов централизованной системы </t>
    </r>
    <r>
      <rPr>
        <b/>
        <sz val="12"/>
        <rFont val="Times New Roman"/>
        <family val="1"/>
        <charset val="204"/>
      </rPr>
      <t>холодного водоснабжения, мероприятий, направленных на улучшение качества питьевой воды, мероприятий по энергосбережению и повышению энергетической эффективности, в том числе по снижению потерь воды при транспортировке</t>
    </r>
  </si>
  <si>
    <r>
      <t>3.1. План мероприятий по ремонту объектов централизованной систе</t>
    </r>
    <r>
      <rPr>
        <b/>
        <sz val="12"/>
        <rFont val="Times New Roman"/>
        <family val="1"/>
        <charset val="204"/>
      </rPr>
      <t>мы холодного водоснабжения</t>
    </r>
  </si>
  <si>
    <t>ПЛАН</t>
  </si>
  <si>
    <t>3.2. План мероприятий, направленных на улучшение качества питьевой воды*</t>
  </si>
  <si>
    <t>* План мероприятий, направленных на улучшение качества питьевой воды, организацией не представлен</t>
  </si>
  <si>
    <t>3.3. План мероприятий по энергосбережению и повышению энергетической эффективности, в том числе по снижению потерь воды при транспортировке*</t>
  </si>
  <si>
    <t>* План мероприятий по энергосбережению и повышению энергетической эффективности, организацией не представлен</t>
  </si>
  <si>
    <t>Раздел 4. Объем финансовых потребностей, необходимых для реализации производственной программы</t>
  </si>
  <si>
    <t>Отклонение 
(- не использовано, + перерасход)</t>
  </si>
  <si>
    <t>Причины отклонения</t>
  </si>
  <si>
    <t>Срок реализации мероприятия</t>
  </si>
  <si>
    <t>Раздел 5. Плановые показатели надежности, качества, энергетической эффективности объектов централизованной системы холодного водоснабжения</t>
  </si>
  <si>
    <t>удельный расход электрической энергии, потребляемой в технологическом процессе подготовки питьевой воды, на единицу объема воды, отпускаемой в сеть</t>
  </si>
  <si>
    <t>кВт.ч/     куб.м</t>
  </si>
  <si>
    <t>общее количество электрической энергии, потребляемой в технологическом процессе подготовки питьевой воды</t>
  </si>
  <si>
    <t>тыс.кВт.ч</t>
  </si>
  <si>
    <t>общий объем питьевой воды, в отношении которой осуществляется водоподготовка</t>
  </si>
  <si>
    <t>тыс.куб.м</t>
  </si>
  <si>
    <t xml:space="preserve">Отклонение </t>
  </si>
  <si>
    <t>Руководитель организации</t>
  </si>
  <si>
    <t>(должность)</t>
  </si>
  <si>
    <t>(ФИО, подпись)</t>
  </si>
  <si>
    <t>В.Б. Ковальский</t>
  </si>
  <si>
    <t>2024 год</t>
  </si>
  <si>
    <t xml:space="preserve">2024 год </t>
  </si>
  <si>
    <t>Не проводились расширенные отборы проб воды</t>
  </si>
  <si>
    <t>Закрепили муниц имущество дог №1-24Х от 15.07.2024г. (10м по ул. Отке 39)</t>
  </si>
  <si>
    <t>Капитальный ремонт магистральных сетей ХВС от УТ-21/1 до УТ-13б/1 (от Ленина №55 до Беринга №10)</t>
  </si>
  <si>
    <t>Капитальный ремонт магистральных сетей ХВС от УТ-5/2 до УТ-5.3/2 (от Отке №4 до Южная №6)</t>
  </si>
  <si>
    <t>Капитальный ремонт магистральных сетей ХВС от УТ-18.1/3 до УТ-16/3  (от Ленина №23 до Ленина №11)</t>
  </si>
  <si>
    <t>Капитальный ремонт магистральных сетей ХВС от УТ-16/3 (Ленина №11) до  Ленина №5  П-образный компенсатор</t>
  </si>
  <si>
    <t>Капитальный ремонт магистральных сетей ХВС от УТ-10/3 до УТ-23/3 (от аптечный склад до ПНИ)</t>
  </si>
  <si>
    <t>Капитальный ремонт магистральных сетей ХВС от УТ-21/1 (д/с "Парус") до МКД Ленина, д. 53</t>
  </si>
  <si>
    <t>от УТ-1 до ЦТП №9 г. Анадырь</t>
  </si>
  <si>
    <t>от УТ-30/1 до УТ-30в/1 ул. Ленина, д. 40</t>
  </si>
  <si>
    <t>Восстановление изоляции трубопроводов водоснабжения ДДТ</t>
  </si>
  <si>
    <t>Капитальный ремонт сетей тепловодоснабжения и водоотведения по улице Энергетиков (от ввода МКД по ул. Энергетиков, 4 до УТ 14.2/7)</t>
  </si>
  <si>
    <t>Капитальный ремонт сетей тепловодоснабжения и водоотведения по улице Энергетиков (от УТ 14.2/7 до ввода МКД по ул. Энергетиков, 18)</t>
  </si>
  <si>
    <t>689000, Чукотский автономный округ, г. Анадырь, ул. Отке, 44</t>
  </si>
  <si>
    <t>в сфере холодного водоснабжения (питьевая вода (питьевое водоснабжение)) за 2025 год</t>
  </si>
  <si>
    <t>2025 год</t>
  </si>
  <si>
    <t>2026 год</t>
  </si>
  <si>
    <t>2027 год</t>
  </si>
  <si>
    <t>2028 год</t>
  </si>
  <si>
    <t>Мероприятия по текущему ремонту</t>
  </si>
  <si>
    <t>Замена магистрального трубопровода ХВС от УТ13/3 до УТ10/6 (от ГБУЗ ЧОБ до ул. Мира, 3)</t>
  </si>
  <si>
    <t>Замена магистрального трубопровода ХВС от УТ1/10 до гаражи Горкоммунхоза</t>
  </si>
  <si>
    <t>1.3</t>
  </si>
  <si>
    <t>Замена магистрального трубопровода ХВС от УТ5/1 до УТ15/1 (от ул. Отке, 35 до ул. Беринга, 10)</t>
  </si>
  <si>
    <t>1.4</t>
  </si>
  <si>
    <t>Замена магистрального трубопровода от УТ4/1 до УТ5/1 (от ул. Отке, 33 до ул. Отке, 35)</t>
  </si>
  <si>
    <t>1.5</t>
  </si>
  <si>
    <t>Замена магистрального трубопровода от УТ26/2 до УТ22.3/2 (от ул. Отке, 26 до ул. Рультытегина, 8)</t>
  </si>
  <si>
    <t>Мероприятия по капитальному ремонту</t>
  </si>
  <si>
    <t xml:space="preserve">2025 год </t>
  </si>
  <si>
    <t>Всего:</t>
  </si>
  <si>
    <t>Капитальный ремонт магистральных сетей холодного водоснабжения от УТ-16/3 (Ленина №11) до Ленина №5 П-образный компенсатор</t>
  </si>
  <si>
    <t>Несоответсвия по превышению ПДК: Железо - 14 проб; Цветность - 7 проб; Мутность - 3 проб</t>
  </si>
  <si>
    <t>Закрепили муниц имущество дог №1-24Х от 15.07.2024г., №04-25/Х от 23.12.25г., №03-25/Х от 15.09.25</t>
  </si>
  <si>
    <t>2.3</t>
  </si>
  <si>
    <t>2.4</t>
  </si>
  <si>
    <t>2.5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</si>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</sst>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#,##0.000"/>
    <numFmt numFmtId="167" formatCode="#,##0.0"/>
  </numFmts>
  <fonts count="2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5" fillId="0" borderId="0"/>
    <xf numFmtId="0" fontId="10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0" fontId="20" fillId="0" borderId="0"/>
  </cellStyleXfs>
  <cellXfs count="282">
    <xf numFmtId="0" fontId="0" fillId="0" borderId="0" xfId="0"/>
    <xf numFmtId="0" fontId="2" fillId="0" borderId="1" xfId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0" xfId="0" applyFont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9" fillId="0" borderId="1" xfId="0" applyFont="1" applyBorder="1"/>
    <xf numFmtId="49" fontId="6" fillId="0" borderId="7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1" fillId="0" borderId="0" xfId="4" applyFont="1"/>
    <xf numFmtId="0" fontId="6" fillId="0" borderId="1" xfId="4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6" fillId="0" borderId="0" xfId="4" applyFont="1"/>
    <xf numFmtId="0" fontId="2" fillId="0" borderId="1" xfId="1" applyFont="1" applyBorder="1" applyAlignment="1">
      <alignment horizontal="left" vertical="center" wrapText="1"/>
    </xf>
    <xf numFmtId="0" fontId="6" fillId="0" borderId="0" xfId="4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8" fillId="0" borderId="0" xfId="4" applyFont="1"/>
    <xf numFmtId="0" fontId="2" fillId="0" borderId="0" xfId="1" applyFont="1" applyAlignment="1">
      <alignment horizontal="left"/>
    </xf>
    <xf numFmtId="0" fontId="8" fillId="0" borderId="0" xfId="4" applyFont="1" applyAlignment="1">
      <alignment horizontal="left"/>
    </xf>
    <xf numFmtId="0" fontId="12" fillId="0" borderId="0" xfId="1" applyFont="1"/>
    <xf numFmtId="0" fontId="15" fillId="0" borderId="0" xfId="1" applyFont="1" applyAlignment="1">
      <alignment vertical="top"/>
    </xf>
    <xf numFmtId="0" fontId="9" fillId="0" borderId="19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49" fontId="14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 indent="1"/>
    </xf>
    <xf numFmtId="0" fontId="9" fillId="0" borderId="1" xfId="1" applyFont="1" applyBorder="1" applyAlignment="1">
      <alignment horizontal="left" vertical="center" wrapText="1" indent="2"/>
    </xf>
    <xf numFmtId="0" fontId="9" fillId="0" borderId="1" xfId="1" applyFont="1" applyBorder="1" applyAlignment="1">
      <alignment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14" fillId="0" borderId="1" xfId="1" applyFont="1" applyBorder="1" applyAlignment="1">
      <alignment horizontal="left" vertical="center" wrapText="1" indent="1"/>
    </xf>
    <xf numFmtId="0" fontId="9" fillId="0" borderId="1" xfId="1" applyFont="1" applyBorder="1" applyAlignment="1">
      <alignment horizontal="left" vertical="center" wrapText="1" indent="3"/>
    </xf>
    <xf numFmtId="0" fontId="7" fillId="0" borderId="0" xfId="1" applyFont="1"/>
    <xf numFmtId="167" fontId="9" fillId="2" borderId="1" xfId="1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>
      <alignment horizontal="right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167" fontId="14" fillId="2" borderId="1" xfId="1" applyNumberFormat="1" applyFont="1" applyFill="1" applyBorder="1" applyAlignment="1">
      <alignment horizontal="center" vertical="center" wrapText="1"/>
    </xf>
    <xf numFmtId="167" fontId="9" fillId="2" borderId="1" xfId="1" applyNumberFormat="1" applyFont="1" applyFill="1" applyBorder="1" applyAlignment="1">
      <alignment horizontal="right" vertical="center" wrapText="1"/>
    </xf>
    <xf numFmtId="0" fontId="9" fillId="2" borderId="1" xfId="1" applyFont="1" applyFill="1" applyBorder="1" applyAlignment="1">
      <alignment horizontal="left" vertical="center" wrapText="1" indent="2"/>
    </xf>
    <xf numFmtId="4" fontId="7" fillId="0" borderId="0" xfId="1" applyNumberFormat="1" applyFont="1"/>
    <xf numFmtId="167" fontId="7" fillId="0" borderId="0" xfId="1" applyNumberFormat="1" applyFont="1"/>
    <xf numFmtId="4" fontId="9" fillId="2" borderId="1" xfId="1" applyNumberFormat="1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2" fillId="0" borderId="21" xfId="1" applyFont="1" applyBorder="1"/>
    <xf numFmtId="0" fontId="15" fillId="0" borderId="21" xfId="1" applyFont="1" applyBorder="1" applyAlignment="1">
      <alignment vertical="top"/>
    </xf>
    <xf numFmtId="0" fontId="7" fillId="0" borderId="21" xfId="1" applyFont="1" applyBorder="1" applyAlignment="1">
      <alignment vertical="center"/>
    </xf>
    <xf numFmtId="0" fontId="2" fillId="0" borderId="1" xfId="1" applyFont="1" applyBorder="1"/>
    <xf numFmtId="0" fontId="2" fillId="0" borderId="0" xfId="1" applyFont="1" applyAlignment="1">
      <alignment horizontal="left" wrapText="1"/>
    </xf>
    <xf numFmtId="0" fontId="2" fillId="0" borderId="1" xfId="0" applyFont="1" applyBorder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center"/>
    </xf>
    <xf numFmtId="3" fontId="2" fillId="0" borderId="9" xfId="1" applyNumberFormat="1" applyFont="1" applyBorder="1"/>
    <xf numFmtId="0" fontId="9" fillId="0" borderId="21" xfId="0" applyFont="1" applyBorder="1"/>
    <xf numFmtId="0" fontId="6" fillId="0" borderId="11" xfId="2" applyFont="1" applyBorder="1" applyAlignment="1">
      <alignment horizontal="justify" vertical="top" wrapText="1"/>
    </xf>
    <xf numFmtId="0" fontId="6" fillId="0" borderId="7" xfId="2" applyFont="1" applyBorder="1" applyAlignment="1">
      <alignment horizontal="justify" vertical="top" wrapText="1"/>
    </xf>
    <xf numFmtId="0" fontId="6" fillId="0" borderId="12" xfId="2" applyFont="1" applyBorder="1" applyAlignment="1">
      <alignment horizontal="justify" vertical="top" wrapText="1"/>
    </xf>
    <xf numFmtId="0" fontId="6" fillId="0" borderId="25" xfId="2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2" fontId="6" fillId="0" borderId="10" xfId="2" applyNumberFormat="1" applyFont="1" applyBorder="1" applyAlignment="1">
      <alignment horizontal="center" vertical="center" wrapText="1"/>
    </xf>
    <xf numFmtId="2" fontId="6" fillId="0" borderId="2" xfId="2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top" wrapText="1"/>
    </xf>
    <xf numFmtId="165" fontId="2" fillId="0" borderId="25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justify" vertical="top" wrapText="1"/>
    </xf>
    <xf numFmtId="49" fontId="6" fillId="2" borderId="12" xfId="0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justify" vertical="top" wrapText="1"/>
    </xf>
    <xf numFmtId="0" fontId="6" fillId="2" borderId="14" xfId="0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justify" vertical="top" wrapText="1"/>
    </xf>
    <xf numFmtId="0" fontId="6" fillId="2" borderId="6" xfId="0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7" xfId="1" applyFont="1" applyBorder="1" applyAlignment="1">
      <alignment horizontal="center" vertical="center" wrapText="1"/>
    </xf>
    <xf numFmtId="0" fontId="6" fillId="0" borderId="8" xfId="4" applyFont="1" applyBorder="1"/>
    <xf numFmtId="0" fontId="6" fillId="0" borderId="0" xfId="4" applyFont="1" applyAlignment="1">
      <alignment horizontal="center"/>
    </xf>
    <xf numFmtId="165" fontId="2" fillId="0" borderId="6" xfId="0" applyNumberFormat="1" applyFont="1" applyBorder="1" applyAlignment="1">
      <alignment horizontal="center" vertical="center" wrapText="1"/>
    </xf>
    <xf numFmtId="167" fontId="15" fillId="0" borderId="21" xfId="1" applyNumberFormat="1" applyFont="1" applyBorder="1" applyAlignment="1">
      <alignment vertical="center"/>
    </xf>
    <xf numFmtId="167" fontId="7" fillId="0" borderId="21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66" fontId="7" fillId="0" borderId="21" xfId="1" applyNumberFormat="1" applyFont="1" applyBorder="1" applyAlignment="1">
      <alignment vertical="center"/>
    </xf>
    <xf numFmtId="166" fontId="7" fillId="0" borderId="0" xfId="1" applyNumberFormat="1" applyFont="1" applyAlignment="1">
      <alignment vertical="center"/>
    </xf>
    <xf numFmtId="167" fontId="9" fillId="0" borderId="1" xfId="1" applyNumberFormat="1" applyFont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13" xfId="0" applyFont="1" applyBorder="1"/>
    <xf numFmtId="0" fontId="3" fillId="0" borderId="19" xfId="0" applyFont="1" applyBorder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9" xfId="0" applyFont="1" applyBorder="1" applyAlignment="1">
      <alignment wrapText="1"/>
    </xf>
    <xf numFmtId="167" fontId="16" fillId="2" borderId="1" xfId="1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vertical="center" wrapText="1"/>
    </xf>
    <xf numFmtId="167" fontId="16" fillId="0" borderId="1" xfId="1" applyNumberFormat="1" applyFont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166" fontId="17" fillId="0" borderId="21" xfId="1" applyNumberFormat="1" applyFont="1" applyBorder="1" applyAlignment="1">
      <alignment vertical="center"/>
    </xf>
    <xf numFmtId="166" fontId="17" fillId="0" borderId="0" xfId="1" applyNumberFormat="1" applyFont="1" applyAlignment="1">
      <alignment vertical="center"/>
    </xf>
    <xf numFmtId="0" fontId="17" fillId="0" borderId="0" xfId="1" applyFont="1" applyAlignment="1">
      <alignment vertical="center"/>
    </xf>
    <xf numFmtId="164" fontId="19" fillId="0" borderId="15" xfId="0" applyNumberFormat="1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9" fillId="0" borderId="26" xfId="1" applyNumberFormat="1" applyFont="1" applyBorder="1" applyAlignment="1">
      <alignment horizontal="center" vertical="center" wrapText="1"/>
    </xf>
    <xf numFmtId="164" fontId="9" fillId="0" borderId="27" xfId="1" applyNumberFormat="1" applyFont="1" applyBorder="1" applyAlignment="1">
      <alignment horizontal="center" vertical="center" wrapText="1"/>
    </xf>
    <xf numFmtId="164" fontId="9" fillId="0" borderId="28" xfId="1" applyNumberFormat="1" applyFont="1" applyBorder="1" applyAlignment="1">
      <alignment horizontal="center" vertical="center" wrapText="1"/>
    </xf>
    <xf numFmtId="166" fontId="9" fillId="2" borderId="26" xfId="1" applyNumberFormat="1" applyFont="1" applyFill="1" applyBorder="1" applyAlignment="1">
      <alignment horizontal="right" vertical="center" wrapText="1"/>
    </xf>
    <xf numFmtId="166" fontId="9" fillId="2" borderId="27" xfId="1" applyNumberFormat="1" applyFont="1" applyFill="1" applyBorder="1" applyAlignment="1">
      <alignment horizontal="right" vertical="center" wrapText="1"/>
    </xf>
    <xf numFmtId="166" fontId="9" fillId="2" borderId="28" xfId="1" applyNumberFormat="1" applyFont="1" applyFill="1" applyBorder="1" applyAlignment="1">
      <alignment horizontal="center" vertical="center" wrapText="1"/>
    </xf>
    <xf numFmtId="166" fontId="9" fillId="2" borderId="26" xfId="1" applyNumberFormat="1" applyFont="1" applyFill="1" applyBorder="1" applyAlignment="1">
      <alignment horizontal="center" vertical="center" wrapText="1"/>
    </xf>
    <xf numFmtId="166" fontId="9" fillId="2" borderId="27" xfId="1" applyNumberFormat="1" applyFont="1" applyFill="1" applyBorder="1" applyAlignment="1">
      <alignment horizontal="center" vertical="center" wrapText="1"/>
    </xf>
    <xf numFmtId="2" fontId="7" fillId="0" borderId="0" xfId="1" applyNumberFormat="1" applyFont="1"/>
    <xf numFmtId="164" fontId="2" fillId="0" borderId="15" xfId="5" applyNumberFormat="1" applyFont="1" applyBorder="1" applyAlignment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vertical="distributed" wrapText="1"/>
    </xf>
    <xf numFmtId="165" fontId="6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5" xfId="2" applyFont="1" applyFill="1" applyBorder="1" applyAlignment="1">
      <alignment horizontal="justify" vertical="top" wrapText="1"/>
    </xf>
    <xf numFmtId="2" fontId="2" fillId="2" borderId="6" xfId="5" applyNumberFormat="1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167" fontId="16" fillId="2" borderId="26" xfId="1" applyNumberFormat="1" applyFont="1" applyFill="1" applyBorder="1" applyAlignment="1">
      <alignment horizontal="center" vertical="center" wrapText="1"/>
    </xf>
    <xf numFmtId="167" fontId="16" fillId="2" borderId="27" xfId="1" applyNumberFormat="1" applyFont="1" applyFill="1" applyBorder="1" applyAlignment="1">
      <alignment horizontal="center" vertical="center" wrapText="1"/>
    </xf>
    <xf numFmtId="167" fontId="16" fillId="2" borderId="28" xfId="1" applyNumberFormat="1" applyFont="1" applyFill="1" applyBorder="1" applyAlignment="1">
      <alignment horizontal="center" vertical="center" wrapText="1"/>
    </xf>
    <xf numFmtId="167" fontId="16" fillId="0" borderId="26" xfId="1" applyNumberFormat="1" applyFont="1" applyBorder="1" applyAlignment="1">
      <alignment horizontal="center" vertical="center" wrapText="1"/>
    </xf>
    <xf numFmtId="167" fontId="16" fillId="0" borderId="27" xfId="1" applyNumberFormat="1" applyFont="1" applyBorder="1" applyAlignment="1">
      <alignment horizontal="center" vertical="center" wrapText="1"/>
    </xf>
    <xf numFmtId="167" fontId="18" fillId="2" borderId="1" xfId="1" applyNumberFormat="1" applyFont="1" applyFill="1" applyBorder="1" applyAlignment="1">
      <alignment horizontal="center" vertical="center" wrapText="1"/>
    </xf>
    <xf numFmtId="167" fontId="18" fillId="2" borderId="26" xfId="1" applyNumberFormat="1" applyFont="1" applyFill="1" applyBorder="1" applyAlignment="1">
      <alignment horizontal="center" vertical="center" wrapText="1"/>
    </xf>
    <xf numFmtId="167" fontId="18" fillId="2" borderId="27" xfId="1" applyNumberFormat="1" applyFont="1" applyFill="1" applyBorder="1" applyAlignment="1">
      <alignment horizontal="center" vertical="center" wrapText="1"/>
    </xf>
    <xf numFmtId="167" fontId="18" fillId="2" borderId="28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2" fontId="2" fillId="2" borderId="6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left" vertical="center" wrapText="1"/>
    </xf>
    <xf numFmtId="2" fontId="2" fillId="2" borderId="15" xfId="0" applyNumberFormat="1" applyFont="1" applyFill="1" applyBorder="1" applyAlignment="1">
      <alignment horizontal="center"/>
    </xf>
    <xf numFmtId="2" fontId="9" fillId="2" borderId="16" xfId="0" applyNumberFormat="1" applyFont="1" applyFill="1" applyBorder="1"/>
    <xf numFmtId="2" fontId="2" fillId="2" borderId="6" xfId="1" applyNumberFormat="1" applyFont="1" applyFill="1" applyBorder="1" applyAlignment="1">
      <alignment horizontal="left" vertical="center" wrapText="1"/>
    </xf>
    <xf numFmtId="2" fontId="9" fillId="2" borderId="14" xfId="0" applyNumberFormat="1" applyFont="1" applyFill="1" applyBorder="1"/>
    <xf numFmtId="2" fontId="2" fillId="2" borderId="6" xfId="0" applyNumberFormat="1" applyFont="1" applyFill="1" applyBorder="1" applyAlignment="1">
      <alignment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 wrapText="1"/>
    </xf>
    <xf numFmtId="167" fontId="3" fillId="2" borderId="1" xfId="0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14" fillId="2" borderId="0" xfId="1" applyFont="1" applyFill="1" applyAlignment="1">
      <alignment horizontal="center" vertical="center" wrapText="1"/>
    </xf>
    <xf numFmtId="167" fontId="3" fillId="2" borderId="0" xfId="0" applyNumberFormat="1" applyFont="1" applyFill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0" borderId="6" xfId="1" applyFont="1" applyBorder="1" applyAlignment="1">
      <alignment horizontal="left" vertical="center" wrapText="1"/>
    </xf>
    <xf numFmtId="2" fontId="2" fillId="2" borderId="7" xfId="5" applyNumberFormat="1" applyFont="1" applyFill="1" applyBorder="1" applyAlignment="1">
      <alignment horizontal="left" vertical="center" wrapText="1"/>
    </xf>
    <xf numFmtId="2" fontId="2" fillId="2" borderId="7" xfId="0" applyNumberFormat="1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9" fillId="0" borderId="13" xfId="0" applyNumberFormat="1" applyFont="1" applyBorder="1"/>
    <xf numFmtId="0" fontId="2" fillId="2" borderId="1" xfId="0" applyFont="1" applyFill="1" applyBorder="1" applyAlignment="1">
      <alignment horizontal="center" vertical="center" wrapText="1" shrinkToFit="1"/>
    </xf>
    <xf numFmtId="0" fontId="8" fillId="0" borderId="0" xfId="4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3" fillId="0" borderId="8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/>
    </xf>
    <xf numFmtId="0" fontId="3" fillId="0" borderId="8" xfId="1" applyFont="1" applyBorder="1" applyAlignment="1">
      <alignment horizontal="left" wrapText="1"/>
    </xf>
    <xf numFmtId="0" fontId="8" fillId="0" borderId="0" xfId="0" applyFont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2" fontId="9" fillId="2" borderId="3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/>
    </xf>
    <xf numFmtId="0" fontId="3" fillId="2" borderId="19" xfId="1" applyFont="1" applyFill="1" applyBorder="1" applyAlignment="1">
      <alignment horizontal="left" vertical="center"/>
    </xf>
    <xf numFmtId="0" fontId="2" fillId="0" borderId="9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8" xfId="1" applyFont="1" applyBorder="1" applyAlignment="1">
      <alignment horizontal="left" wrapText="1"/>
    </xf>
    <xf numFmtId="0" fontId="2" fillId="0" borderId="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19" xfId="0" applyFont="1" applyFill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2" fontId="9" fillId="2" borderId="6" xfId="1" applyNumberFormat="1" applyFont="1" applyFill="1" applyBorder="1" applyAlignment="1">
      <alignment horizontal="center" vertical="center" wrapText="1"/>
    </xf>
    <xf numFmtId="2" fontId="2" fillId="2" borderId="6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 wrapText="1"/>
    </xf>
    <xf numFmtId="2" fontId="9" fillId="2" borderId="7" xfId="1" applyNumberFormat="1" applyFont="1" applyFill="1" applyBorder="1" applyAlignment="1">
      <alignment horizontal="center" vertical="center" wrapText="1"/>
    </xf>
    <xf numFmtId="2" fontId="2" fillId="2" borderId="7" xfId="1" applyNumberFormat="1" applyFont="1" applyFill="1" applyBorder="1" applyAlignment="1">
      <alignment horizontal="center" vertical="center" wrapText="1"/>
    </xf>
    <xf numFmtId="1" fontId="2" fillId="2" borderId="15" xfId="1" applyNumberFormat="1" applyFont="1" applyFill="1" applyBorder="1" applyAlignment="1">
      <alignment horizontal="center" vertical="center"/>
    </xf>
    <xf numFmtId="2" fontId="9" fillId="2" borderId="15" xfId="1" applyNumberFormat="1" applyFont="1" applyFill="1" applyBorder="1" applyAlignment="1">
      <alignment horizontal="center" vertical="center" wrapText="1"/>
    </xf>
    <xf numFmtId="2" fontId="2" fillId="2" borderId="15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2" fontId="9" fillId="2" borderId="5" xfId="1" applyNumberFormat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2" fontId="2" fillId="2" borderId="6" xfId="11" applyNumberFormat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2" fontId="2" fillId="2" borderId="14" xfId="1" applyNumberFormat="1" applyFont="1" applyFill="1" applyBorder="1" applyAlignment="1">
      <alignment horizontal="center" vertical="center" wrapText="1"/>
    </xf>
    <xf numFmtId="2" fontId="9" fillId="2" borderId="14" xfId="0" applyNumberFormat="1" applyFont="1" applyFill="1" applyBorder="1" applyAlignment="1">
      <alignment horizontal="center"/>
    </xf>
    <xf numFmtId="0" fontId="2" fillId="2" borderId="6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center" vertical="center" wrapText="1"/>
    </xf>
    <xf numFmtId="2" fontId="9" fillId="2" borderId="6" xfId="0" applyNumberFormat="1" applyFont="1" applyFill="1" applyBorder="1" applyAlignment="1">
      <alignment vertical="center" wrapText="1"/>
    </xf>
    <xf numFmtId="2" fontId="9" fillId="2" borderId="22" xfId="0" applyNumberFormat="1" applyFont="1" applyFill="1" applyBorder="1" applyAlignment="1">
      <alignment vertical="center" wrapText="1"/>
    </xf>
    <xf numFmtId="2" fontId="2" fillId="2" borderId="22" xfId="0" applyNumberFormat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 vertical="center" wrapText="1"/>
    </xf>
    <xf numFmtId="2" fontId="2" fillId="2" borderId="6" xfId="1" applyNumberFormat="1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5" xr:uid="{00000000-0005-0000-0000-000001000000}"/>
    <cellStyle name="Обычный 2 7" xfId="11" xr:uid="{FB0BA27D-4BAE-4906-8FA6-37DA5A731C3A}"/>
    <cellStyle name="Обычный 2_ООО Тепловая компания (печора)" xfId="1" xr:uid="{00000000-0005-0000-0000-000002000000}"/>
    <cellStyle name="Обычный 3" xfId="8" xr:uid="{00000000-0005-0000-0000-000003000000}"/>
    <cellStyle name="Обычный 4" xfId="10" xr:uid="{00000000-0005-0000-0000-000004000000}"/>
    <cellStyle name="Обычный 5" xfId="2" xr:uid="{00000000-0005-0000-0000-000005000000}"/>
    <cellStyle name="Обычный 8" xfId="6" xr:uid="{00000000-0005-0000-0000-000006000000}"/>
    <cellStyle name="Обычный_PP_PitWater" xfId="4" xr:uid="{00000000-0005-0000-0000-000007000000}"/>
    <cellStyle name="Процентный 2" xfId="7" xr:uid="{00000000-0005-0000-0000-000008000000}"/>
    <cellStyle name="Процентный 4" xfId="9" xr:uid="{00000000-0005-0000-0000-000009000000}"/>
    <cellStyle name="Стиль 1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086;&#1090;%20&#1056;&#1054;/&#1052;&#1055;%20&#1075;&#1086;%20&#1040;&#1085;&#1072;&#1076;&#1099;&#1088;&#1100;%20&#1043;&#1050;&#1061;/&#1060;&#1072;&#1082;&#1090;%202025%20&#1061;&#1042;&#1057;,%20&#1043;&#1042;&#1057;,%20&#1042;&#1054;/!&#1061;&#1042;&#1057;/&#1061;&#1042;&#1057;%20&#1055;&#1055;%20&#1043;&#1050;&#1061;%202025%20&#1092;&#1072;&#1082;&#1090;%20&#1050;.xlsx" TargetMode="External"/><Relationship Id="rId2" Type="http://schemas.openxmlformats.org/officeDocument/2006/relationships/externalLinkPath" Target="file:///\\dp-fs\Committee_Cost\&#1054;&#1058;&#1044;&#1045;&#1051;%20&#1046;&#1050;&#1061;\&#1050;&#1054;&#1052;&#1052;&#1059;&#1053;&#1040;&#1051;&#1068;&#1053;&#1067;&#1045;%20&#1059;&#1057;&#1051;&#1059;&#1043;&#1048;%20&#1085;&#1072;%202027%20&#1075;&#1086;&#1076;\&#1055;&#1055;%20&#1042;&#1057;%20&#1042;&#1054;%202025\&#1055;&#1055;%20&#1092;&#1072;&#1082;&#1090;%202025\&#1086;&#1090;%20&#1056;&#1054;\&#1052;&#1055;%20&#1075;&#1086;%20&#1040;&#1085;&#1072;&#1076;&#1099;&#1088;&#1100;%20&#1043;&#1050;&#1061;\&#1060;&#1072;&#1082;&#1090;%202025%20&#1061;&#1042;&#1057;,%20&#1043;&#1042;&#1057;,%20&#1042;&#1054;\!&#1061;&#1042;&#1057;\&#1061;&#1042;&#1057;%20&#1055;&#1055;%20&#1043;&#1050;&#1061;%202025%20&#1092;&#1072;&#1082;&#1090;%20&#1050;.xlsx" TargetMode="External"/><Relationship Id="rId1" Type="http://schemas.openxmlformats.org/officeDocument/2006/relationships/externalLinkPath" Target="/&#1054;&#1058;&#1044;&#1045;&#1051;%20&#1046;&#1050;&#1061;/&#1050;&#1054;&#1052;&#1052;&#1059;&#1053;&#1040;&#1051;&#1068;&#1053;&#1067;&#1045;%20&#1059;&#1057;&#1051;&#1059;&#1043;&#1048;%20&#1085;&#1072;%202027%20&#1075;&#1086;&#1076;/&#1055;&#1055;%20&#1042;&#1057;%20&#1042;&#1054;%202025/&#1055;&#1055;%20&#1092;&#1072;&#1082;&#1090;%202025/&#1086;&#1090;%20&#1056;&#1054;/&#1052;&#1055;%20&#1075;&#1086;%20&#1040;&#1085;&#1072;&#1076;&#1099;&#1088;&#1100;%20&#1043;&#1050;&#1061;/&#1060;&#1072;&#1082;&#1090;%202025%20&#1061;&#1042;&#1057;,%20&#1043;&#1042;&#1057;,%20&#1042;&#1054;/!&#1061;&#1042;&#1057;/&#1061;&#1042;&#1057;%20&#1055;&#1055;%20&#1043;&#1050;&#1061;%202025%20&#1092;&#1072;&#1082;&#1090;%20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раздел 1"/>
      <sheetName val="раздел 2"/>
      <sheetName val="раздел 3"/>
      <sheetName val="раздел 4"/>
      <sheetName val="раздел 5"/>
      <sheetName val="Кор-ка"/>
      <sheetName val="го Анадырь"/>
      <sheetName val="Анализ 20.01"/>
      <sheetName val="ОХР"/>
      <sheetName val="ОПР"/>
      <sheetName val="налог на имущ"/>
      <sheetName val="Ремонт"/>
      <sheetName val="матер помощь"/>
      <sheetName val="недополуч"/>
      <sheetName val="сбыт расх"/>
      <sheetName val="сан бак иссл"/>
      <sheetName val="Аренда"/>
      <sheetName val="Аренда земли"/>
      <sheetName val="Субсидии "/>
      <sheetName val="ЭЭ"/>
      <sheetName val="Прочие 91.02"/>
      <sheetName val="Амортизация"/>
    </sheetNames>
    <sheetDataSet>
      <sheetData sheetId="0"/>
      <sheetData sheetId="1"/>
      <sheetData sheetId="2"/>
      <sheetData sheetId="3"/>
      <sheetData sheetId="4"/>
      <sheetData sheetId="5"/>
      <sheetData sheetId="6">
        <row r="119">
          <cell r="F119">
            <v>201121.07190109964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C25"/>
  <sheetViews>
    <sheetView zoomScaleNormal="100" workbookViewId="0">
      <selection activeCell="B17" sqref="B17"/>
    </sheetView>
  </sheetViews>
  <sheetFormatPr defaultColWidth="9.140625" defaultRowHeight="15.75" x14ac:dyDescent="0.25"/>
  <cols>
    <col min="1" max="1" width="51.28515625" style="25" customWidth="1"/>
    <col min="2" max="2" width="69.42578125" style="25" customWidth="1"/>
    <col min="3" max="3" width="7" style="25" customWidth="1"/>
    <col min="4" max="4" width="6.7109375" style="25" customWidth="1"/>
    <col min="5" max="16384" width="9.140625" style="25"/>
  </cols>
  <sheetData>
    <row r="1" spans="1:2" s="22" customFormat="1" ht="18.75" x14ac:dyDescent="0.3">
      <c r="A1" s="197" t="s">
        <v>104</v>
      </c>
      <c r="B1" s="197"/>
    </row>
    <row r="2" spans="1:2" s="22" customFormat="1" ht="15" customHeight="1" x14ac:dyDescent="0.3">
      <c r="A2" s="198" t="s">
        <v>144</v>
      </c>
      <c r="B2" s="198"/>
    </row>
    <row r="3" spans="1:2" s="22" customFormat="1" ht="18.75" x14ac:dyDescent="0.3">
      <c r="A3" s="199"/>
      <c r="B3" s="200"/>
    </row>
    <row r="4" spans="1:2" s="22" customFormat="1" ht="18.75" x14ac:dyDescent="0.3">
      <c r="A4" s="201" t="s">
        <v>53</v>
      </c>
      <c r="B4" s="201"/>
    </row>
    <row r="5" spans="1:2" ht="27.75" customHeight="1" x14ac:dyDescent="0.25">
      <c r="A5" s="23" t="s">
        <v>54</v>
      </c>
      <c r="B5" s="24" t="s">
        <v>59</v>
      </c>
    </row>
    <row r="6" spans="1:2" ht="27.75" customHeight="1" x14ac:dyDescent="0.25">
      <c r="A6" s="23" t="s">
        <v>55</v>
      </c>
      <c r="B6" s="26" t="s">
        <v>60</v>
      </c>
    </row>
    <row r="7" spans="1:2" ht="39" customHeight="1" x14ac:dyDescent="0.25">
      <c r="A7" s="23" t="s">
        <v>56</v>
      </c>
      <c r="B7" s="26" t="s">
        <v>57</v>
      </c>
    </row>
    <row r="8" spans="1:2" ht="27.75" customHeight="1" x14ac:dyDescent="0.25">
      <c r="A8" s="23" t="s">
        <v>58</v>
      </c>
      <c r="B8" s="24" t="s">
        <v>143</v>
      </c>
    </row>
    <row r="9" spans="1:2" s="29" customFormat="1" x14ac:dyDescent="0.25">
      <c r="A9" s="27"/>
      <c r="B9" s="28"/>
    </row>
    <row r="11" spans="1:2" x14ac:dyDescent="0.25">
      <c r="A11" s="104" t="s">
        <v>124</v>
      </c>
      <c r="B11" s="132" t="s">
        <v>127</v>
      </c>
    </row>
    <row r="12" spans="1:2" x14ac:dyDescent="0.25">
      <c r="A12" s="105" t="s">
        <v>125</v>
      </c>
      <c r="B12" s="105" t="s">
        <v>126</v>
      </c>
    </row>
    <row r="20" spans="1:3" x14ac:dyDescent="0.25">
      <c r="C20" s="30"/>
    </row>
    <row r="22" spans="1:3" x14ac:dyDescent="0.25">
      <c r="C22" s="31"/>
    </row>
    <row r="25" spans="1:3" s="29" customFormat="1" x14ac:dyDescent="0.25">
      <c r="A25" s="25"/>
      <c r="B25" s="25"/>
      <c r="C25" s="25"/>
    </row>
  </sheetData>
  <mergeCells count="4">
    <mergeCell ref="A1:B1"/>
    <mergeCell ref="A2:B2"/>
    <mergeCell ref="A3:B3"/>
    <mergeCell ref="A4:B4"/>
  </mergeCells>
  <printOptions horizontalCentered="1"/>
  <pageMargins left="0.39370078740157483" right="0.39370078740157483" top="1.1811023622047245" bottom="0.3937007874015748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Y40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X11" sqref="X11"/>
    </sheetView>
  </sheetViews>
  <sheetFormatPr defaultColWidth="9.140625" defaultRowHeight="12.75" x14ac:dyDescent="0.2"/>
  <cols>
    <col min="1" max="1" width="6.7109375" style="49" customWidth="1"/>
    <col min="2" max="2" width="41.5703125" style="49" customWidth="1"/>
    <col min="3" max="3" width="13.42578125" style="49" customWidth="1"/>
    <col min="4" max="4" width="15.28515625" style="49" hidden="1" customWidth="1"/>
    <col min="5" max="6" width="13.28515625" style="49" hidden="1" customWidth="1"/>
    <col min="7" max="7" width="14.28515625" style="49" hidden="1" customWidth="1"/>
    <col min="8" max="11" width="14.42578125" style="49" customWidth="1"/>
    <col min="12" max="15" width="14.42578125" style="49" hidden="1" customWidth="1"/>
    <col min="16" max="19" width="12.7109375" style="49" hidden="1" customWidth="1"/>
    <col min="20" max="20" width="14.28515625" style="49" hidden="1" customWidth="1"/>
    <col min="21" max="21" width="13.28515625" style="49" hidden="1" customWidth="1"/>
    <col min="22" max="23" width="12.7109375" style="49" hidden="1" customWidth="1"/>
    <col min="24" max="24" width="19.140625" style="49" customWidth="1"/>
    <col min="25" max="25" width="11.140625" style="49" customWidth="1"/>
    <col min="26" max="16384" width="9.140625" style="49"/>
  </cols>
  <sheetData>
    <row r="1" spans="1:24" s="32" customFormat="1" ht="18.75" customHeight="1" x14ac:dyDescent="0.3">
      <c r="A1" s="217" t="s">
        <v>61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24" s="32" customFormat="1" ht="19.5" customHeight="1" x14ac:dyDescent="0.3">
      <c r="A2" s="210" t="s">
        <v>62</v>
      </c>
      <c r="B2" s="210" t="s">
        <v>63</v>
      </c>
      <c r="C2" s="210" t="s">
        <v>9</v>
      </c>
      <c r="D2" s="207" t="s">
        <v>64</v>
      </c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9"/>
      <c r="X2" s="61"/>
    </row>
    <row r="3" spans="1:24" s="33" customFormat="1" ht="15" customHeight="1" x14ac:dyDescent="0.2">
      <c r="A3" s="210"/>
      <c r="B3" s="210"/>
      <c r="C3" s="210"/>
      <c r="D3" s="211" t="s">
        <v>128</v>
      </c>
      <c r="E3" s="212"/>
      <c r="F3" s="212"/>
      <c r="G3" s="213"/>
      <c r="H3" s="205" t="s">
        <v>145</v>
      </c>
      <c r="I3" s="205"/>
      <c r="J3" s="205"/>
      <c r="K3" s="206"/>
      <c r="L3" s="205" t="s">
        <v>146</v>
      </c>
      <c r="M3" s="205"/>
      <c r="N3" s="205"/>
      <c r="O3" s="206"/>
      <c r="P3" s="205" t="s">
        <v>147</v>
      </c>
      <c r="Q3" s="205"/>
      <c r="R3" s="205"/>
      <c r="S3" s="206"/>
      <c r="T3" s="205" t="s">
        <v>148</v>
      </c>
      <c r="U3" s="205"/>
      <c r="V3" s="205"/>
      <c r="W3" s="206"/>
      <c r="X3" s="62"/>
    </row>
    <row r="4" spans="1:24" s="33" customFormat="1" ht="22.5" customHeight="1" x14ac:dyDescent="0.2">
      <c r="A4" s="210"/>
      <c r="B4" s="210"/>
      <c r="C4" s="210"/>
      <c r="D4" s="34" t="s">
        <v>65</v>
      </c>
      <c r="E4" s="202" t="s">
        <v>66</v>
      </c>
      <c r="F4" s="203"/>
      <c r="G4" s="204"/>
      <c r="H4" s="35" t="s">
        <v>65</v>
      </c>
      <c r="I4" s="202" t="s">
        <v>66</v>
      </c>
      <c r="J4" s="203"/>
      <c r="K4" s="204"/>
      <c r="L4" s="35" t="s">
        <v>65</v>
      </c>
      <c r="M4" s="202" t="s">
        <v>66</v>
      </c>
      <c r="N4" s="203"/>
      <c r="O4" s="204"/>
      <c r="P4" s="166" t="s">
        <v>65</v>
      </c>
      <c r="Q4" s="214" t="s">
        <v>66</v>
      </c>
      <c r="R4" s="215"/>
      <c r="S4" s="216"/>
      <c r="T4" s="35" t="s">
        <v>65</v>
      </c>
      <c r="U4" s="202" t="s">
        <v>66</v>
      </c>
      <c r="V4" s="203"/>
      <c r="W4" s="204"/>
      <c r="X4" s="62"/>
    </row>
    <row r="5" spans="1:24" s="33" customFormat="1" ht="19.5" customHeight="1" x14ac:dyDescent="0.2">
      <c r="A5" s="210"/>
      <c r="B5" s="210"/>
      <c r="C5" s="210"/>
      <c r="D5" s="34" t="s">
        <v>67</v>
      </c>
      <c r="E5" s="35" t="s">
        <v>68</v>
      </c>
      <c r="F5" s="35" t="s">
        <v>69</v>
      </c>
      <c r="G5" s="35" t="s">
        <v>67</v>
      </c>
      <c r="H5" s="35" t="s">
        <v>67</v>
      </c>
      <c r="I5" s="35" t="s">
        <v>68</v>
      </c>
      <c r="J5" s="35" t="s">
        <v>69</v>
      </c>
      <c r="K5" s="35" t="s">
        <v>67</v>
      </c>
      <c r="L5" s="35" t="s">
        <v>67</v>
      </c>
      <c r="M5" s="35" t="s">
        <v>68</v>
      </c>
      <c r="N5" s="35" t="s">
        <v>69</v>
      </c>
      <c r="O5" s="35" t="s">
        <v>67</v>
      </c>
      <c r="P5" s="35" t="s">
        <v>67</v>
      </c>
      <c r="Q5" s="35" t="s">
        <v>68</v>
      </c>
      <c r="R5" s="35" t="s">
        <v>69</v>
      </c>
      <c r="S5" s="35" t="s">
        <v>67</v>
      </c>
      <c r="T5" s="35" t="s">
        <v>67</v>
      </c>
      <c r="U5" s="35" t="s">
        <v>68</v>
      </c>
      <c r="V5" s="35" t="s">
        <v>69</v>
      </c>
      <c r="W5" s="35" t="s">
        <v>67</v>
      </c>
      <c r="X5" s="62"/>
    </row>
    <row r="6" spans="1:24" s="37" customFormat="1" ht="15" x14ac:dyDescent="0.2">
      <c r="A6" s="35">
        <v>1</v>
      </c>
      <c r="B6" s="35">
        <v>2</v>
      </c>
      <c r="C6" s="36">
        <v>3</v>
      </c>
      <c r="D6" s="35"/>
      <c r="E6" s="35"/>
      <c r="F6" s="35"/>
      <c r="G6" s="35"/>
      <c r="H6" s="35">
        <v>4</v>
      </c>
      <c r="I6" s="35">
        <v>5</v>
      </c>
      <c r="J6" s="35">
        <v>6</v>
      </c>
      <c r="K6" s="35">
        <v>7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63"/>
    </row>
    <row r="7" spans="1:24" s="37" customFormat="1" ht="15" customHeight="1" x14ac:dyDescent="0.2">
      <c r="A7" s="38" t="s">
        <v>0</v>
      </c>
      <c r="B7" s="39" t="s">
        <v>70</v>
      </c>
      <c r="C7" s="36" t="s">
        <v>20</v>
      </c>
      <c r="D7" s="40">
        <f t="shared" ref="D7:G7" si="0">D8+D9</f>
        <v>0</v>
      </c>
      <c r="E7" s="40">
        <f t="shared" si="0"/>
        <v>0</v>
      </c>
      <c r="F7" s="40">
        <f t="shared" si="0"/>
        <v>0</v>
      </c>
      <c r="G7" s="40">
        <f t="shared" si="0"/>
        <v>0</v>
      </c>
      <c r="H7" s="40">
        <v>0</v>
      </c>
      <c r="I7" s="40">
        <v>0</v>
      </c>
      <c r="J7" s="40">
        <v>0</v>
      </c>
      <c r="K7" s="40">
        <v>0</v>
      </c>
      <c r="L7" s="40"/>
      <c r="M7" s="40"/>
      <c r="N7" s="40"/>
      <c r="O7" s="40"/>
      <c r="P7" s="40"/>
      <c r="Q7" s="136"/>
      <c r="R7" s="137"/>
      <c r="S7" s="138"/>
      <c r="T7" s="40"/>
      <c r="U7" s="40"/>
      <c r="V7" s="40"/>
      <c r="W7" s="40"/>
      <c r="X7" s="63"/>
    </row>
    <row r="8" spans="1:24" s="37" customFormat="1" ht="15" x14ac:dyDescent="0.2">
      <c r="A8" s="41" t="s">
        <v>14</v>
      </c>
      <c r="B8" s="42" t="s">
        <v>71</v>
      </c>
      <c r="C8" s="36" t="s">
        <v>20</v>
      </c>
      <c r="D8" s="51"/>
      <c r="E8" s="51"/>
      <c r="F8" s="51"/>
      <c r="G8" s="52"/>
      <c r="H8" s="52"/>
      <c r="I8" s="52"/>
      <c r="J8" s="52"/>
      <c r="K8" s="52"/>
      <c r="L8" s="52"/>
      <c r="M8" s="52"/>
      <c r="N8" s="52"/>
      <c r="O8" s="52"/>
      <c r="P8" s="51"/>
      <c r="Q8" s="139"/>
      <c r="R8" s="140"/>
      <c r="S8" s="141"/>
      <c r="T8" s="51"/>
      <c r="U8" s="51"/>
      <c r="V8" s="51"/>
      <c r="W8" s="52"/>
      <c r="X8" s="63"/>
    </row>
    <row r="9" spans="1:24" s="37" customFormat="1" ht="15" x14ac:dyDescent="0.2">
      <c r="A9" s="41" t="s">
        <v>16</v>
      </c>
      <c r="B9" s="43" t="s">
        <v>72</v>
      </c>
      <c r="C9" s="36" t="s">
        <v>20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142"/>
      <c r="R9" s="143"/>
      <c r="S9" s="141"/>
      <c r="T9" s="52"/>
      <c r="U9" s="52"/>
      <c r="V9" s="52"/>
      <c r="W9" s="52"/>
      <c r="X9" s="63"/>
    </row>
    <row r="10" spans="1:24" s="37" customFormat="1" ht="29.25" customHeight="1" x14ac:dyDescent="0.2">
      <c r="A10" s="38" t="s">
        <v>1</v>
      </c>
      <c r="B10" s="39" t="s">
        <v>73</v>
      </c>
      <c r="C10" s="36" t="s">
        <v>20</v>
      </c>
      <c r="D10" s="53">
        <v>1162548.7</v>
      </c>
      <c r="E10" s="50">
        <v>550340</v>
      </c>
      <c r="F10" s="50">
        <v>503448</v>
      </c>
      <c r="G10" s="50">
        <v>1053788</v>
      </c>
      <c r="H10" s="50">
        <v>1123685.676</v>
      </c>
      <c r="I10" s="58">
        <v>535281</v>
      </c>
      <c r="J10" s="58">
        <v>479992</v>
      </c>
      <c r="K10" s="58">
        <f>I10+J10</f>
        <v>1015273</v>
      </c>
      <c r="L10" s="50"/>
      <c r="M10" s="58"/>
      <c r="N10" s="58"/>
      <c r="O10" s="58"/>
      <c r="P10" s="123"/>
      <c r="Q10" s="157"/>
      <c r="R10" s="158"/>
      <c r="S10" s="159"/>
      <c r="T10" s="58"/>
      <c r="U10" s="58"/>
      <c r="V10" s="58"/>
      <c r="W10" s="58"/>
      <c r="X10" s="63"/>
    </row>
    <row r="11" spans="1:24" s="37" customFormat="1" ht="18.75" customHeight="1" x14ac:dyDescent="0.2">
      <c r="A11" s="41" t="s">
        <v>2</v>
      </c>
      <c r="B11" s="44" t="s">
        <v>74</v>
      </c>
      <c r="C11" s="36" t="s">
        <v>20</v>
      </c>
      <c r="D11" s="50"/>
      <c r="E11" s="50"/>
      <c r="F11" s="50"/>
      <c r="G11" s="50"/>
      <c r="H11" s="50"/>
      <c r="I11" s="58"/>
      <c r="J11" s="58"/>
      <c r="K11" s="58"/>
      <c r="L11" s="50"/>
      <c r="M11" s="58"/>
      <c r="N11" s="58"/>
      <c r="O11" s="58"/>
      <c r="P11" s="123"/>
      <c r="Q11" s="157"/>
      <c r="R11" s="158"/>
      <c r="S11" s="159"/>
      <c r="T11" s="58"/>
      <c r="U11" s="58"/>
      <c r="V11" s="58"/>
      <c r="W11" s="58"/>
      <c r="X11" s="63"/>
    </row>
    <row r="12" spans="1:24" s="37" customFormat="1" ht="15" x14ac:dyDescent="0.2">
      <c r="A12" s="41" t="s">
        <v>21</v>
      </c>
      <c r="B12" s="44" t="s">
        <v>75</v>
      </c>
      <c r="C12" s="36" t="s">
        <v>20</v>
      </c>
      <c r="D12" s="50">
        <v>1162548.7</v>
      </c>
      <c r="E12" s="50">
        <v>550340</v>
      </c>
      <c r="F12" s="50">
        <v>503448</v>
      </c>
      <c r="G12" s="50">
        <v>1053788</v>
      </c>
      <c r="H12" s="50">
        <f>H7+H10-H11</f>
        <v>1123685.676</v>
      </c>
      <c r="I12" s="58">
        <f t="shared" ref="I12" si="1">I7+I10-I11</f>
        <v>535281</v>
      </c>
      <c r="J12" s="58">
        <f>J7+J10-J11</f>
        <v>479992</v>
      </c>
      <c r="K12" s="58">
        <f>K7+K10-K11</f>
        <v>1015273</v>
      </c>
      <c r="L12" s="50"/>
      <c r="M12" s="58"/>
      <c r="N12" s="58"/>
      <c r="O12" s="58"/>
      <c r="P12" s="123"/>
      <c r="Q12" s="157"/>
      <c r="R12" s="158"/>
      <c r="S12" s="159"/>
      <c r="T12" s="58"/>
      <c r="U12" s="58"/>
      <c r="V12" s="58"/>
      <c r="W12" s="58"/>
      <c r="X12" s="63"/>
    </row>
    <row r="13" spans="1:24" s="37" customFormat="1" ht="15" x14ac:dyDescent="0.2">
      <c r="A13" s="41" t="s">
        <v>22</v>
      </c>
      <c r="B13" s="44" t="s">
        <v>76</v>
      </c>
      <c r="C13" s="36" t="s">
        <v>20</v>
      </c>
      <c r="D13" s="50">
        <v>77890.8</v>
      </c>
      <c r="E13" s="50">
        <v>9382.6080000000002</v>
      </c>
      <c r="F13" s="50">
        <v>10901.967000000001</v>
      </c>
      <c r="G13" s="50">
        <v>20284.575000000001</v>
      </c>
      <c r="H13" s="50">
        <f>H14+H15</f>
        <v>75286.94</v>
      </c>
      <c r="I13" s="58">
        <f>I14+I15</f>
        <v>-21303.257000000041</v>
      </c>
      <c r="J13" s="58">
        <f>J14+J15</f>
        <v>2911.5659999999916</v>
      </c>
      <c r="K13" s="58">
        <f>K14+K15</f>
        <v>-18391.69100000005</v>
      </c>
      <c r="L13" s="50"/>
      <c r="M13" s="58"/>
      <c r="N13" s="58"/>
      <c r="O13" s="58"/>
      <c r="P13" s="123"/>
      <c r="Q13" s="157"/>
      <c r="R13" s="158"/>
      <c r="S13" s="159"/>
      <c r="T13" s="58"/>
      <c r="U13" s="58"/>
      <c r="V13" s="58"/>
      <c r="W13" s="58"/>
      <c r="X13" s="63"/>
    </row>
    <row r="14" spans="1:24" s="37" customFormat="1" ht="18" customHeight="1" x14ac:dyDescent="0.2">
      <c r="A14" s="41" t="s">
        <v>77</v>
      </c>
      <c r="B14" s="42" t="s">
        <v>78</v>
      </c>
      <c r="C14" s="36" t="s">
        <v>20</v>
      </c>
      <c r="D14" s="50">
        <v>77890.8</v>
      </c>
      <c r="E14" s="50">
        <v>9382.6080000000002</v>
      </c>
      <c r="F14" s="50">
        <v>10901.967000000001</v>
      </c>
      <c r="G14" s="50">
        <v>20284.575000000001</v>
      </c>
      <c r="H14" s="50">
        <v>75286.94</v>
      </c>
      <c r="I14" s="58">
        <v>-21303.257000000041</v>
      </c>
      <c r="J14" s="58">
        <v>2911.5659999999916</v>
      </c>
      <c r="K14" s="58">
        <f>I14+J14</f>
        <v>-18391.69100000005</v>
      </c>
      <c r="L14" s="50"/>
      <c r="M14" s="58"/>
      <c r="N14" s="58"/>
      <c r="O14" s="58"/>
      <c r="P14" s="123"/>
      <c r="Q14" s="157"/>
      <c r="R14" s="158"/>
      <c r="S14" s="159"/>
      <c r="T14" s="58"/>
      <c r="U14" s="58"/>
      <c r="V14" s="58"/>
      <c r="W14" s="58"/>
      <c r="X14" s="63"/>
    </row>
    <row r="15" spans="1:24" s="37" customFormat="1" ht="18" customHeight="1" x14ac:dyDescent="0.2">
      <c r="A15" s="41" t="s">
        <v>79</v>
      </c>
      <c r="B15" s="42" t="s">
        <v>80</v>
      </c>
      <c r="C15" s="36" t="s">
        <v>20</v>
      </c>
      <c r="D15" s="50"/>
      <c r="E15" s="50"/>
      <c r="F15" s="50"/>
      <c r="G15" s="50"/>
      <c r="H15" s="50"/>
      <c r="I15" s="58"/>
      <c r="J15" s="58"/>
      <c r="K15" s="58"/>
      <c r="L15" s="50"/>
      <c r="M15" s="58"/>
      <c r="N15" s="58"/>
      <c r="O15" s="58"/>
      <c r="P15" s="123"/>
      <c r="Q15" s="160"/>
      <c r="R15" s="161"/>
      <c r="S15" s="159"/>
      <c r="T15" s="58"/>
      <c r="U15" s="58"/>
      <c r="V15" s="58"/>
      <c r="W15" s="58"/>
      <c r="X15" s="63"/>
    </row>
    <row r="16" spans="1:24" s="46" customFormat="1" ht="18" customHeight="1" x14ac:dyDescent="0.2">
      <c r="A16" s="38" t="s">
        <v>26</v>
      </c>
      <c r="B16" s="39" t="s">
        <v>81</v>
      </c>
      <c r="C16" s="45" t="s">
        <v>20</v>
      </c>
      <c r="D16" s="53">
        <v>1084657.8999999999</v>
      </c>
      <c r="E16" s="53">
        <v>540957.39199999999</v>
      </c>
      <c r="F16" s="53">
        <v>492546.033</v>
      </c>
      <c r="G16" s="53">
        <v>1033503.425</v>
      </c>
      <c r="H16" s="53">
        <f t="shared" ref="H16:K16" si="2">H12-H13</f>
        <v>1048398.736</v>
      </c>
      <c r="I16" s="53">
        <f t="shared" si="2"/>
        <v>556584.25699999998</v>
      </c>
      <c r="J16" s="53">
        <f t="shared" si="2"/>
        <v>477080.43400000001</v>
      </c>
      <c r="K16" s="53">
        <f t="shared" si="2"/>
        <v>1033664.6910000001</v>
      </c>
      <c r="L16" s="53"/>
      <c r="M16" s="53"/>
      <c r="N16" s="53"/>
      <c r="O16" s="53"/>
      <c r="P16" s="162"/>
      <c r="Q16" s="163"/>
      <c r="R16" s="164"/>
      <c r="S16" s="165"/>
      <c r="T16" s="53"/>
      <c r="U16" s="53"/>
      <c r="V16" s="53"/>
      <c r="W16" s="53"/>
      <c r="X16" s="107"/>
    </row>
    <row r="17" spans="1:25" s="37" customFormat="1" ht="18.75" customHeight="1" x14ac:dyDescent="0.2">
      <c r="A17" s="41" t="s">
        <v>27</v>
      </c>
      <c r="B17" s="44" t="s">
        <v>82</v>
      </c>
      <c r="C17" s="36" t="s">
        <v>20</v>
      </c>
      <c r="D17" s="50">
        <v>360332.79999999999</v>
      </c>
      <c r="E17" s="50">
        <v>183424.489</v>
      </c>
      <c r="F17" s="50">
        <v>164548.96600000001</v>
      </c>
      <c r="G17" s="50">
        <v>347973.45500000002</v>
      </c>
      <c r="H17" s="50">
        <f t="shared" ref="H17:K17" si="3">H18+H19+H20</f>
        <v>335758.70199999999</v>
      </c>
      <c r="I17" s="50">
        <f t="shared" si="3"/>
        <v>181112.51</v>
      </c>
      <c r="J17" s="50">
        <f t="shared" si="3"/>
        <v>158176.55300000001</v>
      </c>
      <c r="K17" s="50">
        <f>K18+K19+K20</f>
        <v>339289.06300000002</v>
      </c>
      <c r="L17" s="113"/>
      <c r="M17" s="50"/>
      <c r="N17" s="50"/>
      <c r="O17" s="50"/>
      <c r="P17" s="123"/>
      <c r="Q17" s="157"/>
      <c r="R17" s="158"/>
      <c r="S17" s="159"/>
      <c r="T17" s="50"/>
      <c r="U17" s="50"/>
      <c r="V17" s="50"/>
      <c r="W17" s="50"/>
      <c r="X17" s="108"/>
    </row>
    <row r="18" spans="1:25" s="37" customFormat="1" ht="18" customHeight="1" x14ac:dyDescent="0.2">
      <c r="A18" s="41" t="s">
        <v>83</v>
      </c>
      <c r="B18" s="42" t="s">
        <v>84</v>
      </c>
      <c r="C18" s="36" t="s">
        <v>20</v>
      </c>
      <c r="D18" s="50">
        <v>349280.8</v>
      </c>
      <c r="E18" s="50">
        <v>178889.796</v>
      </c>
      <c r="F18" s="50">
        <v>160200.236</v>
      </c>
      <c r="G18" s="50">
        <v>339090.03200000001</v>
      </c>
      <c r="H18" s="50">
        <v>329541.27399999998</v>
      </c>
      <c r="I18" s="50">
        <v>181112.51</v>
      </c>
      <c r="J18" s="50">
        <v>158176.55300000001</v>
      </c>
      <c r="K18" s="50">
        <f>I18+J18</f>
        <v>339289.06300000002</v>
      </c>
      <c r="L18" s="50"/>
      <c r="M18" s="52"/>
      <c r="N18" s="52"/>
      <c r="O18" s="50"/>
      <c r="P18" s="123"/>
      <c r="Q18" s="157"/>
      <c r="R18" s="158"/>
      <c r="S18" s="159"/>
      <c r="T18" s="50"/>
      <c r="U18" s="50"/>
      <c r="V18" s="50"/>
      <c r="W18" s="50"/>
      <c r="X18" s="108"/>
    </row>
    <row r="19" spans="1:25" s="37" customFormat="1" ht="15" x14ac:dyDescent="0.2">
      <c r="A19" s="41" t="s">
        <v>85</v>
      </c>
      <c r="B19" s="42" t="s">
        <v>86</v>
      </c>
      <c r="C19" s="36" t="s">
        <v>20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123"/>
      <c r="Q19" s="157"/>
      <c r="R19" s="158"/>
      <c r="S19" s="159"/>
      <c r="T19" s="50"/>
      <c r="U19" s="50"/>
      <c r="V19" s="50"/>
      <c r="W19" s="50"/>
      <c r="X19" s="63"/>
    </row>
    <row r="20" spans="1:25" s="37" customFormat="1" ht="15" x14ac:dyDescent="0.2">
      <c r="A20" s="41" t="s">
        <v>87</v>
      </c>
      <c r="B20" s="42" t="s">
        <v>88</v>
      </c>
      <c r="C20" s="36" t="s">
        <v>20</v>
      </c>
      <c r="D20" s="50">
        <v>11052</v>
      </c>
      <c r="E20" s="50">
        <v>4534.6930000000002</v>
      </c>
      <c r="F20" s="50">
        <v>4348.7299999999996</v>
      </c>
      <c r="G20" s="50">
        <v>8883.4229999999989</v>
      </c>
      <c r="H20" s="50">
        <v>6217.4280000000144</v>
      </c>
      <c r="I20" s="50"/>
      <c r="J20" s="50"/>
      <c r="K20" s="50">
        <f>I20+J20</f>
        <v>0</v>
      </c>
      <c r="L20" s="50"/>
      <c r="M20" s="52"/>
      <c r="N20" s="52"/>
      <c r="O20" s="50"/>
      <c r="P20" s="123"/>
      <c r="Q20" s="157"/>
      <c r="R20" s="158"/>
      <c r="S20" s="159"/>
      <c r="T20" s="50"/>
      <c r="U20" s="50"/>
      <c r="V20" s="50"/>
      <c r="W20" s="50"/>
      <c r="X20" s="63"/>
    </row>
    <row r="21" spans="1:25" s="37" customFormat="1" ht="15" x14ac:dyDescent="0.2">
      <c r="A21" s="38" t="s">
        <v>28</v>
      </c>
      <c r="B21" s="39" t="s">
        <v>89</v>
      </c>
      <c r="C21" s="36" t="s">
        <v>20</v>
      </c>
      <c r="D21" s="50">
        <f>D23+D30+D33</f>
        <v>724325.2</v>
      </c>
      <c r="E21" s="50">
        <f t="shared" ref="E21:G21" si="4">E23+E30+E33</f>
        <v>357533.04300000001</v>
      </c>
      <c r="F21" s="50">
        <f t="shared" si="4"/>
        <v>327997.147</v>
      </c>
      <c r="G21" s="50">
        <f t="shared" si="4"/>
        <v>685530.19</v>
      </c>
      <c r="H21" s="53">
        <f t="shared" ref="H21:J21" si="5">H16-H17</f>
        <v>712640.03399999999</v>
      </c>
      <c r="I21" s="53">
        <f t="shared" si="5"/>
        <v>375471.74699999997</v>
      </c>
      <c r="J21" s="53">
        <f t="shared" si="5"/>
        <v>318903.88099999999</v>
      </c>
      <c r="K21" s="53">
        <f t="shared" ref="K21:K22" si="6">I21+J21</f>
        <v>694375.62800000003</v>
      </c>
      <c r="L21" s="50"/>
      <c r="M21" s="50"/>
      <c r="N21" s="50"/>
      <c r="O21" s="50"/>
      <c r="P21" s="123"/>
      <c r="Q21" s="157"/>
      <c r="R21" s="158"/>
      <c r="S21" s="159"/>
      <c r="T21" s="50"/>
      <c r="U21" s="50"/>
      <c r="V21" s="50"/>
      <c r="W21" s="50"/>
      <c r="X21" s="63"/>
      <c r="Y21" s="112"/>
    </row>
    <row r="22" spans="1:25" s="130" customFormat="1" ht="15" hidden="1" x14ac:dyDescent="0.2">
      <c r="A22" s="126"/>
      <c r="B22" s="124" t="s">
        <v>90</v>
      </c>
      <c r="C22" s="127"/>
      <c r="D22" s="123">
        <v>11052</v>
      </c>
      <c r="E22" s="125">
        <v>4534.6930000000002</v>
      </c>
      <c r="F22" s="125">
        <v>4348.7299999999996</v>
      </c>
      <c r="G22" s="125">
        <v>685530.19</v>
      </c>
      <c r="H22" s="123">
        <v>690785.21600000001</v>
      </c>
      <c r="I22" s="123">
        <v>396739.82200000004</v>
      </c>
      <c r="J22" s="123">
        <v>340520.913</v>
      </c>
      <c r="K22" s="50">
        <f t="shared" si="6"/>
        <v>737260.7350000001</v>
      </c>
      <c r="L22" s="123"/>
      <c r="M22" s="123"/>
      <c r="N22" s="123"/>
      <c r="O22" s="123"/>
      <c r="P22" s="123"/>
      <c r="Q22" s="157"/>
      <c r="R22" s="158"/>
      <c r="S22" s="159"/>
      <c r="T22" s="123"/>
      <c r="U22" s="123"/>
      <c r="V22" s="123"/>
      <c r="W22" s="123"/>
      <c r="X22" s="128"/>
      <c r="Y22" s="129"/>
    </row>
    <row r="23" spans="1:25" s="46" customFormat="1" ht="14.25" x14ac:dyDescent="0.2">
      <c r="A23" s="38" t="s">
        <v>91</v>
      </c>
      <c r="B23" s="39" t="s">
        <v>92</v>
      </c>
      <c r="C23" s="45" t="s">
        <v>20</v>
      </c>
      <c r="D23" s="53">
        <v>449022</v>
      </c>
      <c r="E23" s="114">
        <v>242887.12299999999</v>
      </c>
      <c r="F23" s="114">
        <v>230136.81099999999</v>
      </c>
      <c r="G23" s="114">
        <v>473023.93400000001</v>
      </c>
      <c r="H23" s="53">
        <f t="shared" ref="H23:J23" si="7">H24+H27</f>
        <v>455934.41700000002</v>
      </c>
      <c r="I23" s="53">
        <f t="shared" si="7"/>
        <v>257762.046</v>
      </c>
      <c r="J23" s="53">
        <f t="shared" si="7"/>
        <v>227537.15099999998</v>
      </c>
      <c r="K23" s="53">
        <f t="shared" ref="K23" si="8">K24+K27</f>
        <v>485299.19699999999</v>
      </c>
      <c r="L23" s="53"/>
      <c r="M23" s="53"/>
      <c r="N23" s="53"/>
      <c r="O23" s="53"/>
      <c r="P23" s="162"/>
      <c r="Q23" s="163"/>
      <c r="R23" s="164"/>
      <c r="S23" s="165"/>
      <c r="T23" s="53"/>
      <c r="U23" s="53"/>
      <c r="V23" s="53"/>
      <c r="W23" s="53"/>
      <c r="X23" s="107"/>
    </row>
    <row r="24" spans="1:25" s="37" customFormat="1" ht="15.75" customHeight="1" x14ac:dyDescent="0.2">
      <c r="A24" s="41"/>
      <c r="B24" s="42" t="s">
        <v>93</v>
      </c>
      <c r="C24" s="36" t="s">
        <v>20</v>
      </c>
      <c r="D24" s="50">
        <v>424321.8</v>
      </c>
      <c r="E24" s="113">
        <v>231154.443</v>
      </c>
      <c r="F24" s="113">
        <v>218929.85199999998</v>
      </c>
      <c r="G24" s="113">
        <v>450084.29499999998</v>
      </c>
      <c r="H24" s="50">
        <f>H25+H26</f>
        <v>430954.36</v>
      </c>
      <c r="I24" s="50">
        <f t="shared" ref="I24:J24" si="9">I25+I26</f>
        <v>246068.12</v>
      </c>
      <c r="J24" s="50">
        <f t="shared" si="9"/>
        <v>215991.62</v>
      </c>
      <c r="K24" s="50">
        <f>K25+K26</f>
        <v>462059.74</v>
      </c>
      <c r="L24" s="50"/>
      <c r="M24" s="50"/>
      <c r="N24" s="50"/>
      <c r="O24" s="50"/>
      <c r="P24" s="123"/>
      <c r="Q24" s="157"/>
      <c r="R24" s="158"/>
      <c r="S24" s="159"/>
      <c r="T24" s="50"/>
      <c r="U24" s="50"/>
      <c r="V24" s="50"/>
      <c r="W24" s="50"/>
      <c r="X24" s="63"/>
    </row>
    <row r="25" spans="1:25" s="37" customFormat="1" ht="15" x14ac:dyDescent="0.2">
      <c r="A25" s="41"/>
      <c r="B25" s="55" t="s">
        <v>94</v>
      </c>
      <c r="C25" s="36" t="s">
        <v>20</v>
      </c>
      <c r="D25" s="50">
        <v>424321.8</v>
      </c>
      <c r="E25" s="113">
        <v>162944.1</v>
      </c>
      <c r="F25" s="113">
        <v>163689.4</v>
      </c>
      <c r="G25" s="113">
        <v>326633.5</v>
      </c>
      <c r="H25" s="50">
        <v>363074.30200000003</v>
      </c>
      <c r="I25" s="50">
        <v>163961.47899999999</v>
      </c>
      <c r="J25" s="50">
        <v>160883.25899999999</v>
      </c>
      <c r="K25" s="50">
        <f>I25+J25</f>
        <v>324844.73800000001</v>
      </c>
      <c r="L25" s="50"/>
      <c r="M25" s="50"/>
      <c r="N25" s="50"/>
      <c r="O25" s="50"/>
      <c r="P25" s="123"/>
      <c r="Q25" s="157"/>
      <c r="R25" s="158"/>
      <c r="S25" s="159"/>
      <c r="T25" s="50"/>
      <c r="U25" s="50"/>
      <c r="V25" s="50"/>
      <c r="W25" s="50"/>
      <c r="X25" s="111"/>
      <c r="Y25" s="112"/>
    </row>
    <row r="26" spans="1:25" s="37" customFormat="1" ht="15" x14ac:dyDescent="0.2">
      <c r="A26" s="41"/>
      <c r="B26" s="55" t="s">
        <v>95</v>
      </c>
      <c r="C26" s="36" t="s">
        <v>20</v>
      </c>
      <c r="D26" s="50"/>
      <c r="E26" s="113">
        <v>68210.342999999993</v>
      </c>
      <c r="F26" s="113">
        <v>55240.451999999997</v>
      </c>
      <c r="G26" s="113">
        <v>123450.79499999998</v>
      </c>
      <c r="H26" s="50">
        <v>67880.057999999961</v>
      </c>
      <c r="I26" s="50">
        <v>82106.641000000003</v>
      </c>
      <c r="J26" s="50">
        <v>55108.360999999997</v>
      </c>
      <c r="K26" s="50">
        <f>I26+J26</f>
        <v>137215.00200000001</v>
      </c>
      <c r="L26" s="50"/>
      <c r="M26" s="50"/>
      <c r="N26" s="50"/>
      <c r="O26" s="50"/>
      <c r="P26" s="123"/>
      <c r="Q26" s="157"/>
      <c r="R26" s="158"/>
      <c r="S26" s="159"/>
      <c r="T26" s="50"/>
      <c r="U26" s="50"/>
      <c r="V26" s="50"/>
      <c r="W26" s="50"/>
      <c r="X26" s="111"/>
      <c r="Y26" s="112"/>
    </row>
    <row r="27" spans="1:25" s="37" customFormat="1" ht="15" x14ac:dyDescent="0.2">
      <c r="A27" s="41" t="s">
        <v>96</v>
      </c>
      <c r="B27" s="42" t="s">
        <v>97</v>
      </c>
      <c r="C27" s="36" t="s">
        <v>20</v>
      </c>
      <c r="D27" s="50">
        <v>24700.2</v>
      </c>
      <c r="E27" s="113">
        <v>11732.68</v>
      </c>
      <c r="F27" s="113">
        <v>11206.959000000001</v>
      </c>
      <c r="G27" s="113">
        <v>22939.638999999999</v>
      </c>
      <c r="H27" s="50">
        <f>H28+H29</f>
        <v>24980.057000000001</v>
      </c>
      <c r="I27" s="50">
        <f>I28+I29</f>
        <v>11693.925999999999</v>
      </c>
      <c r="J27" s="50">
        <f>J28+J29</f>
        <v>11545.530999999999</v>
      </c>
      <c r="K27" s="50">
        <f>K28+K29</f>
        <v>23239.456999999999</v>
      </c>
      <c r="L27" s="50"/>
      <c r="M27" s="50"/>
      <c r="N27" s="50"/>
      <c r="O27" s="50"/>
      <c r="P27" s="123"/>
      <c r="Q27" s="157"/>
      <c r="R27" s="158"/>
      <c r="S27" s="159"/>
      <c r="T27" s="50"/>
      <c r="U27" s="50"/>
      <c r="V27" s="50"/>
      <c r="W27" s="50"/>
      <c r="X27" s="63"/>
    </row>
    <row r="28" spans="1:25" s="37" customFormat="1" ht="15" x14ac:dyDescent="0.2">
      <c r="A28" s="41"/>
      <c r="B28" s="43" t="s">
        <v>94</v>
      </c>
      <c r="C28" s="36" t="s">
        <v>20</v>
      </c>
      <c r="D28" s="50">
        <v>24700.2</v>
      </c>
      <c r="E28" s="113">
        <v>3742.2</v>
      </c>
      <c r="F28" s="113">
        <v>3420.1</v>
      </c>
      <c r="G28" s="113">
        <v>7162.2999999999993</v>
      </c>
      <c r="H28" s="50">
        <v>11361.438</v>
      </c>
      <c r="I28" s="50">
        <v>3215.3229999999999</v>
      </c>
      <c r="J28" s="50">
        <v>2950.8710000000001</v>
      </c>
      <c r="K28" s="50">
        <f>I28+J28</f>
        <v>6166.1939999999995</v>
      </c>
      <c r="L28" s="50"/>
      <c r="M28" s="50"/>
      <c r="N28" s="50"/>
      <c r="O28" s="50"/>
      <c r="P28" s="123"/>
      <c r="Q28" s="157"/>
      <c r="R28" s="158"/>
      <c r="S28" s="159"/>
      <c r="T28" s="50"/>
      <c r="U28" s="50"/>
      <c r="V28" s="50"/>
      <c r="W28" s="50"/>
      <c r="X28" s="63"/>
    </row>
    <row r="29" spans="1:25" s="37" customFormat="1" ht="15" x14ac:dyDescent="0.2">
      <c r="A29" s="41"/>
      <c r="B29" s="43" t="s">
        <v>95</v>
      </c>
      <c r="C29" s="36" t="s">
        <v>20</v>
      </c>
      <c r="D29" s="50"/>
      <c r="E29" s="113">
        <v>7990.48</v>
      </c>
      <c r="F29" s="113">
        <v>7786.8590000000004</v>
      </c>
      <c r="G29" s="113">
        <v>15777.339</v>
      </c>
      <c r="H29" s="50">
        <v>13618.619000000001</v>
      </c>
      <c r="I29" s="50">
        <v>8478.6029999999992</v>
      </c>
      <c r="J29" s="50">
        <v>8594.66</v>
      </c>
      <c r="K29" s="50">
        <f>I29+J29</f>
        <v>17073.262999999999</v>
      </c>
      <c r="L29" s="50"/>
      <c r="M29" s="50"/>
      <c r="N29" s="50"/>
      <c r="O29" s="50"/>
      <c r="P29" s="123"/>
      <c r="Q29" s="157"/>
      <c r="R29" s="158"/>
      <c r="S29" s="159"/>
      <c r="T29" s="50"/>
      <c r="U29" s="50"/>
      <c r="V29" s="50"/>
      <c r="W29" s="50"/>
      <c r="X29" s="63"/>
    </row>
    <row r="30" spans="1:25" s="46" customFormat="1" ht="14.25" x14ac:dyDescent="0.2">
      <c r="A30" s="38" t="s">
        <v>29</v>
      </c>
      <c r="B30" s="47" t="s">
        <v>98</v>
      </c>
      <c r="C30" s="45" t="s">
        <v>20</v>
      </c>
      <c r="D30" s="53">
        <v>125375.6</v>
      </c>
      <c r="E30" s="114">
        <v>51578.277999999998</v>
      </c>
      <c r="F30" s="114">
        <v>47499.362999999998</v>
      </c>
      <c r="G30" s="114">
        <v>99077.641000000003</v>
      </c>
      <c r="H30" s="53">
        <f t="shared" ref="H30:J30" si="10">H31+H32</f>
        <v>116438.07299999999</v>
      </c>
      <c r="I30" s="53">
        <f t="shared" si="10"/>
        <v>53111.087</v>
      </c>
      <c r="J30" s="53">
        <f t="shared" si="10"/>
        <v>43063.137999999999</v>
      </c>
      <c r="K30" s="53">
        <f t="shared" ref="K30" si="11">K31+K32</f>
        <v>96174.225000000006</v>
      </c>
      <c r="L30" s="53"/>
      <c r="M30" s="53"/>
      <c r="N30" s="53"/>
      <c r="O30" s="53"/>
      <c r="P30" s="162"/>
      <c r="Q30" s="163"/>
      <c r="R30" s="164"/>
      <c r="S30" s="165"/>
      <c r="T30" s="53"/>
      <c r="U30" s="53"/>
      <c r="V30" s="53"/>
      <c r="W30" s="53"/>
      <c r="X30" s="63"/>
    </row>
    <row r="31" spans="1:25" s="37" customFormat="1" ht="15" x14ac:dyDescent="0.2">
      <c r="A31" s="41"/>
      <c r="B31" s="43" t="s">
        <v>94</v>
      </c>
      <c r="C31" s="36" t="s">
        <v>20</v>
      </c>
      <c r="D31" s="50">
        <v>125375.6</v>
      </c>
      <c r="E31" s="113">
        <v>39947.5</v>
      </c>
      <c r="F31" s="113">
        <v>42319.199999999997</v>
      </c>
      <c r="G31" s="113">
        <v>82266.7</v>
      </c>
      <c r="H31" s="50">
        <v>98097.793999999994</v>
      </c>
      <c r="I31" s="50">
        <v>34675.591999999997</v>
      </c>
      <c r="J31" s="50">
        <v>25299.976999999999</v>
      </c>
      <c r="K31" s="50">
        <f>I31+J31</f>
        <v>59975.568999999996</v>
      </c>
      <c r="L31" s="50"/>
      <c r="M31" s="50"/>
      <c r="N31" s="50"/>
      <c r="O31" s="50"/>
      <c r="P31" s="123"/>
      <c r="Q31" s="157"/>
      <c r="R31" s="158"/>
      <c r="S31" s="159"/>
      <c r="T31" s="50"/>
      <c r="U31" s="50"/>
      <c r="V31" s="50"/>
      <c r="W31" s="50"/>
      <c r="X31" s="63"/>
    </row>
    <row r="32" spans="1:25" s="37" customFormat="1" ht="15" x14ac:dyDescent="0.2">
      <c r="A32" s="41"/>
      <c r="B32" s="48" t="s">
        <v>99</v>
      </c>
      <c r="C32" s="36" t="s">
        <v>20</v>
      </c>
      <c r="D32" s="50"/>
      <c r="E32" s="113">
        <v>11630.778</v>
      </c>
      <c r="F32" s="113">
        <v>5180.1629999999996</v>
      </c>
      <c r="G32" s="113">
        <v>16810.940999999999</v>
      </c>
      <c r="H32" s="50">
        <v>18340.278999999999</v>
      </c>
      <c r="I32" s="50">
        <v>18435.494999999999</v>
      </c>
      <c r="J32" s="50">
        <v>17763.161</v>
      </c>
      <c r="K32" s="50">
        <f>I32+J32</f>
        <v>36198.656000000003</v>
      </c>
      <c r="L32" s="50"/>
      <c r="M32" s="50"/>
      <c r="N32" s="50"/>
      <c r="O32" s="50"/>
      <c r="P32" s="123"/>
      <c r="Q32" s="157"/>
      <c r="R32" s="158"/>
      <c r="S32" s="159"/>
      <c r="T32" s="50"/>
      <c r="U32" s="50"/>
      <c r="V32" s="50"/>
      <c r="W32" s="50"/>
      <c r="X32" s="63"/>
    </row>
    <row r="33" spans="1:24" s="46" customFormat="1" ht="14.25" x14ac:dyDescent="0.2">
      <c r="A33" s="38" t="s">
        <v>100</v>
      </c>
      <c r="B33" s="47" t="s">
        <v>3</v>
      </c>
      <c r="C33" s="45" t="s">
        <v>20</v>
      </c>
      <c r="D33" s="53">
        <v>149927.6</v>
      </c>
      <c r="E33" s="114">
        <v>63067.642000000007</v>
      </c>
      <c r="F33" s="114">
        <v>50360.972999999998</v>
      </c>
      <c r="G33" s="114">
        <v>113428.61500000002</v>
      </c>
      <c r="H33" s="53">
        <f>H34+H35</f>
        <v>140267.54399999991</v>
      </c>
      <c r="I33" s="53">
        <f>I34+I35</f>
        <v>64598.614000000001</v>
      </c>
      <c r="J33" s="53">
        <f>J34+J35</f>
        <v>48303.591999999997</v>
      </c>
      <c r="K33" s="53">
        <f>K34+K35</f>
        <v>112902.20599999999</v>
      </c>
      <c r="L33" s="53"/>
      <c r="M33" s="53"/>
      <c r="N33" s="53"/>
      <c r="O33" s="53"/>
      <c r="P33" s="162"/>
      <c r="Q33" s="163"/>
      <c r="R33" s="164"/>
      <c r="S33" s="165"/>
      <c r="T33" s="53"/>
      <c r="U33" s="53"/>
      <c r="V33" s="53"/>
      <c r="W33" s="53"/>
      <c r="X33" s="63"/>
    </row>
    <row r="34" spans="1:24" s="37" customFormat="1" ht="15" x14ac:dyDescent="0.2">
      <c r="A34" s="41"/>
      <c r="B34" s="43" t="s">
        <v>94</v>
      </c>
      <c r="C34" s="36" t="s">
        <v>20</v>
      </c>
      <c r="D34" s="50">
        <v>149927.6</v>
      </c>
      <c r="E34" s="113">
        <v>54611.3</v>
      </c>
      <c r="F34" s="113">
        <v>42171.9</v>
      </c>
      <c r="G34" s="113">
        <v>96783.200000000012</v>
      </c>
      <c r="H34" s="50">
        <v>120437.527</v>
      </c>
      <c r="I34" s="50">
        <v>61292.870999999999</v>
      </c>
      <c r="J34" s="50">
        <v>45224.822999999997</v>
      </c>
      <c r="K34" s="50">
        <f>I34+J34</f>
        <v>106517.69399999999</v>
      </c>
      <c r="L34" s="50"/>
      <c r="M34" s="50"/>
      <c r="N34" s="50"/>
      <c r="O34" s="50"/>
      <c r="P34" s="123"/>
      <c r="Q34" s="157"/>
      <c r="R34" s="158"/>
      <c r="S34" s="159"/>
      <c r="T34" s="50"/>
      <c r="U34" s="50"/>
      <c r="V34" s="50"/>
      <c r="W34" s="50"/>
      <c r="X34" s="63"/>
    </row>
    <row r="35" spans="1:24" s="37" customFormat="1" ht="15" x14ac:dyDescent="0.2">
      <c r="A35" s="41"/>
      <c r="B35" s="43" t="s">
        <v>101</v>
      </c>
      <c r="C35" s="36" t="s">
        <v>20</v>
      </c>
      <c r="D35" s="50"/>
      <c r="E35" s="113">
        <v>8456.3420000000006</v>
      </c>
      <c r="F35" s="113">
        <v>8189.0730000000003</v>
      </c>
      <c r="G35" s="113">
        <v>16645.415000000001</v>
      </c>
      <c r="H35" s="50">
        <v>19830.016999999902</v>
      </c>
      <c r="I35" s="50">
        <v>3305.7429999999999</v>
      </c>
      <c r="J35" s="50">
        <v>3078.7689999999998</v>
      </c>
      <c r="K35" s="50">
        <f>I35+J35</f>
        <v>6384.5119999999997</v>
      </c>
      <c r="L35" s="50"/>
      <c r="M35" s="50"/>
      <c r="N35" s="50"/>
      <c r="O35" s="50"/>
      <c r="P35" s="123"/>
      <c r="Q35" s="157"/>
      <c r="R35" s="158"/>
      <c r="S35" s="159"/>
      <c r="T35" s="54"/>
      <c r="U35" s="50"/>
      <c r="V35" s="50"/>
      <c r="W35" s="50"/>
      <c r="X35" s="63"/>
    </row>
    <row r="36" spans="1:24" x14ac:dyDescent="0.2">
      <c r="U36" s="56"/>
    </row>
    <row r="37" spans="1:24" x14ac:dyDescent="0.2">
      <c r="I37" s="57"/>
      <c r="J37" s="57"/>
      <c r="K37" s="57"/>
      <c r="L37" s="57"/>
      <c r="M37" s="57"/>
      <c r="N37" s="57"/>
      <c r="O37" s="57"/>
      <c r="P37" s="144"/>
      <c r="Q37" s="144"/>
      <c r="R37" s="144"/>
      <c r="S37" s="57"/>
    </row>
    <row r="38" spans="1:24" x14ac:dyDescent="0.2">
      <c r="P38" s="144"/>
      <c r="Q38" s="144"/>
      <c r="R38" s="144"/>
      <c r="S38" s="57"/>
    </row>
    <row r="40" spans="1:24" x14ac:dyDescent="0.2">
      <c r="P40" s="144"/>
      <c r="Q40" s="144"/>
      <c r="R40" s="144"/>
      <c r="S40" s="144"/>
    </row>
  </sheetData>
  <mergeCells count="15">
    <mergeCell ref="A1:K1"/>
    <mergeCell ref="U4:W4"/>
    <mergeCell ref="T3:W3"/>
    <mergeCell ref="D2:W2"/>
    <mergeCell ref="E4:G4"/>
    <mergeCell ref="A2:A5"/>
    <mergeCell ref="B2:B5"/>
    <mergeCell ref="C2:C5"/>
    <mergeCell ref="D3:G3"/>
    <mergeCell ref="H3:K3"/>
    <mergeCell ref="I4:K4"/>
    <mergeCell ref="L3:O3"/>
    <mergeCell ref="M4:O4"/>
    <mergeCell ref="P3:S3"/>
    <mergeCell ref="Q4:S4"/>
  </mergeCells>
  <printOptions horizontalCentered="1"/>
  <pageMargins left="1.1811023622047245" right="0.39370078740157483" top="0.39370078740157483" bottom="0.3937007874015748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I43"/>
  <sheetViews>
    <sheetView view="pageBreakPreview" zoomScale="80" zoomScaleNormal="60" zoomScaleSheetLayoutView="80" workbookViewId="0">
      <pane xSplit="1" ySplit="5" topLeftCell="B27" activePane="bottomRight" state="frozen"/>
      <selection pane="topRight" activeCell="B1" sqref="B1"/>
      <selection pane="bottomLeft" activeCell="A6" sqref="A6"/>
      <selection pane="bottomRight" activeCell="E25" sqref="E25"/>
    </sheetView>
  </sheetViews>
  <sheetFormatPr defaultColWidth="9.140625" defaultRowHeight="15" x14ac:dyDescent="0.25"/>
  <cols>
    <col min="1" max="1" width="7.7109375" style="12" customWidth="1"/>
    <col min="2" max="2" width="65.5703125" style="12" customWidth="1"/>
    <col min="3" max="3" width="12.7109375" style="12" customWidth="1"/>
    <col min="4" max="4" width="16.28515625" style="12" customWidth="1"/>
    <col min="5" max="5" width="52.85546875" style="12" customWidth="1"/>
    <col min="6" max="6" width="12.28515625" style="12" customWidth="1"/>
    <col min="7" max="7" width="16.42578125" style="12" customWidth="1"/>
    <col min="8" max="8" width="14.85546875" style="12" customWidth="1"/>
    <col min="9" max="9" width="22" style="12" customWidth="1"/>
    <col min="10" max="10" width="9.140625" style="12"/>
    <col min="11" max="11" width="10.140625" style="12" bestFit="1" customWidth="1"/>
    <col min="12" max="12" width="9.85546875" style="12" bestFit="1" customWidth="1"/>
    <col min="13" max="16384" width="9.140625" style="12"/>
  </cols>
  <sheetData>
    <row r="1" spans="1:9" ht="43.5" customHeight="1" x14ac:dyDescent="0.25">
      <c r="A1" s="219" t="s">
        <v>105</v>
      </c>
      <c r="B1" s="219"/>
      <c r="C1" s="219"/>
      <c r="D1" s="219"/>
      <c r="E1" s="219"/>
      <c r="F1" s="219"/>
      <c r="G1" s="219"/>
      <c r="H1" s="219"/>
      <c r="I1" s="219"/>
    </row>
    <row r="2" spans="1:9" ht="15.75" x14ac:dyDescent="0.25">
      <c r="A2" s="228" t="s">
        <v>106</v>
      </c>
      <c r="B2" s="228"/>
      <c r="C2" s="228"/>
      <c r="D2" s="228"/>
      <c r="E2" s="228"/>
      <c r="F2" s="228"/>
      <c r="G2" s="228"/>
      <c r="H2" s="228"/>
      <c r="I2" s="228"/>
    </row>
    <row r="3" spans="1:9" ht="19.5" customHeight="1" x14ac:dyDescent="0.25">
      <c r="A3" s="226" t="s">
        <v>62</v>
      </c>
      <c r="B3" s="220" t="s">
        <v>107</v>
      </c>
      <c r="C3" s="221"/>
      <c r="D3" s="222"/>
      <c r="E3" s="220" t="s">
        <v>103</v>
      </c>
      <c r="F3" s="221"/>
      <c r="G3" s="222"/>
      <c r="H3" s="223" t="s">
        <v>113</v>
      </c>
      <c r="I3" s="224" t="s">
        <v>114</v>
      </c>
    </row>
    <row r="4" spans="1:9" ht="92.25" customHeight="1" x14ac:dyDescent="0.25">
      <c r="A4" s="227"/>
      <c r="B4" s="109" t="s">
        <v>4</v>
      </c>
      <c r="C4" s="109" t="s">
        <v>30</v>
      </c>
      <c r="D4" s="109" t="s">
        <v>6</v>
      </c>
      <c r="E4" s="109" t="s">
        <v>4</v>
      </c>
      <c r="F4" s="109" t="s">
        <v>30</v>
      </c>
      <c r="G4" s="109" t="s">
        <v>6</v>
      </c>
      <c r="H4" s="223"/>
      <c r="I4" s="225"/>
    </row>
    <row r="5" spans="1:9" ht="15.75" x14ac:dyDescent="0.25">
      <c r="A5" s="109">
        <v>1</v>
      </c>
      <c r="B5" s="109">
        <v>2</v>
      </c>
      <c r="C5" s="109">
        <v>3</v>
      </c>
      <c r="D5" s="109">
        <v>4</v>
      </c>
      <c r="E5" s="109">
        <v>5</v>
      </c>
      <c r="F5" s="109">
        <v>6</v>
      </c>
      <c r="G5" s="109">
        <v>7</v>
      </c>
      <c r="H5" s="109">
        <v>8</v>
      </c>
      <c r="I5" s="109">
        <v>9</v>
      </c>
    </row>
    <row r="6" spans="1:9" ht="15.75" x14ac:dyDescent="0.25">
      <c r="A6" s="264">
        <v>1</v>
      </c>
      <c r="B6" s="265" t="s">
        <v>149</v>
      </c>
      <c r="C6" s="266" t="s">
        <v>129</v>
      </c>
      <c r="D6" s="264"/>
      <c r="E6" s="267" t="s">
        <v>149</v>
      </c>
      <c r="F6" s="268" t="s">
        <v>128</v>
      </c>
      <c r="G6" s="269"/>
      <c r="H6" s="264"/>
      <c r="I6" s="264"/>
    </row>
    <row r="7" spans="1:9" ht="15.75" x14ac:dyDescent="0.25">
      <c r="A7" s="270" t="s">
        <v>14</v>
      </c>
      <c r="B7" s="270"/>
      <c r="C7" s="229"/>
      <c r="D7" s="270"/>
      <c r="E7" s="271" t="s">
        <v>138</v>
      </c>
      <c r="F7" s="272"/>
      <c r="G7" s="273">
        <v>4909.8385666666672</v>
      </c>
      <c r="H7" s="281">
        <f>G7-D7</f>
        <v>4909.8385666666672</v>
      </c>
      <c r="I7" s="270"/>
    </row>
    <row r="8" spans="1:9" ht="15.75" x14ac:dyDescent="0.25">
      <c r="A8" s="270" t="s">
        <v>16</v>
      </c>
      <c r="B8" s="270"/>
      <c r="C8" s="229"/>
      <c r="D8" s="270"/>
      <c r="E8" s="271" t="s">
        <v>139</v>
      </c>
      <c r="F8" s="272"/>
      <c r="G8" s="274">
        <v>4717.6155333333336</v>
      </c>
      <c r="H8" s="281">
        <f t="shared" ref="H8:H16" si="0">G8-D8</f>
        <v>4717.6155333333336</v>
      </c>
      <c r="I8" s="270"/>
    </row>
    <row r="9" spans="1:9" ht="31.5" x14ac:dyDescent="0.25">
      <c r="A9" s="270" t="s">
        <v>152</v>
      </c>
      <c r="B9" s="270"/>
      <c r="C9" s="229"/>
      <c r="D9" s="270"/>
      <c r="E9" s="271" t="s">
        <v>140</v>
      </c>
      <c r="F9" s="272"/>
      <c r="G9" s="274">
        <v>1868.4118100000001</v>
      </c>
      <c r="H9" s="281">
        <f t="shared" si="0"/>
        <v>1868.4118100000001</v>
      </c>
      <c r="I9" s="270"/>
    </row>
    <row r="10" spans="1:9" ht="15.75" x14ac:dyDescent="0.25">
      <c r="A10" s="270">
        <v>2</v>
      </c>
      <c r="B10" s="275" t="s">
        <v>158</v>
      </c>
      <c r="C10" s="229"/>
      <c r="D10" s="270"/>
      <c r="E10" s="271" t="s">
        <v>158</v>
      </c>
      <c r="F10" s="272"/>
      <c r="G10" s="276"/>
      <c r="H10" s="281">
        <f t="shared" si="0"/>
        <v>0</v>
      </c>
      <c r="I10" s="270"/>
    </row>
    <row r="11" spans="1:9" ht="45.75" customHeight="1" x14ac:dyDescent="0.25">
      <c r="A11" s="167" t="s">
        <v>18</v>
      </c>
      <c r="B11" s="171" t="s">
        <v>132</v>
      </c>
      <c r="C11" s="229"/>
      <c r="D11" s="155">
        <v>5346.4755083333339</v>
      </c>
      <c r="E11" s="277" t="s">
        <v>141</v>
      </c>
      <c r="F11" s="272"/>
      <c r="G11" s="155">
        <v>14072.14387</v>
      </c>
      <c r="H11" s="281">
        <f t="shared" si="0"/>
        <v>8725.6683616666669</v>
      </c>
      <c r="I11" s="155"/>
    </row>
    <row r="12" spans="1:9" ht="45.75" customHeight="1" x14ac:dyDescent="0.25">
      <c r="A12" s="167" t="s">
        <v>40</v>
      </c>
      <c r="B12" s="171" t="s">
        <v>133</v>
      </c>
      <c r="C12" s="229"/>
      <c r="D12" s="155">
        <v>2530.461666666667</v>
      </c>
      <c r="E12" s="278" t="s">
        <v>142</v>
      </c>
      <c r="F12" s="272"/>
      <c r="G12" s="279">
        <v>3543.0197799999996</v>
      </c>
      <c r="H12" s="281">
        <f t="shared" si="0"/>
        <v>1012.5581133333326</v>
      </c>
      <c r="I12" s="155"/>
    </row>
    <row r="13" spans="1:9" ht="45.75" customHeight="1" x14ac:dyDescent="0.25">
      <c r="A13" s="167" t="s">
        <v>164</v>
      </c>
      <c r="B13" s="171" t="s">
        <v>134</v>
      </c>
      <c r="C13" s="229"/>
      <c r="D13" s="155">
        <v>5761.9113083333332</v>
      </c>
      <c r="E13" s="172"/>
      <c r="F13" s="272"/>
      <c r="G13" s="172"/>
      <c r="H13" s="281">
        <f t="shared" si="0"/>
        <v>-5761.9113083333332</v>
      </c>
      <c r="I13" s="173"/>
    </row>
    <row r="14" spans="1:9" ht="45.75" customHeight="1" x14ac:dyDescent="0.25">
      <c r="A14" s="167" t="s">
        <v>165</v>
      </c>
      <c r="B14" s="171" t="s">
        <v>135</v>
      </c>
      <c r="C14" s="229"/>
      <c r="D14" s="155">
        <v>4185.840283333333</v>
      </c>
      <c r="E14" s="172"/>
      <c r="F14" s="272"/>
      <c r="G14" s="172"/>
      <c r="H14" s="281">
        <f t="shared" si="0"/>
        <v>-4185.840283333333</v>
      </c>
      <c r="I14" s="173"/>
    </row>
    <row r="15" spans="1:9" ht="45.75" customHeight="1" x14ac:dyDescent="0.25">
      <c r="A15" s="167" t="s">
        <v>166</v>
      </c>
      <c r="B15" s="171" t="s">
        <v>136</v>
      </c>
      <c r="C15" s="229"/>
      <c r="D15" s="155">
        <v>5270.7099416666661</v>
      </c>
      <c r="E15" s="172"/>
      <c r="F15" s="272"/>
      <c r="G15" s="172"/>
      <c r="H15" s="281">
        <f t="shared" si="0"/>
        <v>-5270.7099416666661</v>
      </c>
      <c r="I15" s="173"/>
    </row>
    <row r="16" spans="1:9" ht="45.75" customHeight="1" x14ac:dyDescent="0.25">
      <c r="A16" s="167" t="s">
        <v>167</v>
      </c>
      <c r="B16" s="171" t="s">
        <v>137</v>
      </c>
      <c r="C16" s="262"/>
      <c r="D16" s="155">
        <v>1446.8808833333335</v>
      </c>
      <c r="E16" s="154"/>
      <c r="F16" s="280"/>
      <c r="G16" s="155"/>
      <c r="H16" s="281">
        <f t="shared" si="0"/>
        <v>-1446.8808833333335</v>
      </c>
      <c r="I16" s="173"/>
    </row>
    <row r="17" spans="1:9" ht="15.75" customHeight="1" x14ac:dyDescent="0.25">
      <c r="A17" s="174" t="s">
        <v>7</v>
      </c>
      <c r="B17" s="175"/>
      <c r="C17" s="176"/>
      <c r="D17" s="177">
        <f>SUM(D6:D16)</f>
        <v>24542.279591666669</v>
      </c>
      <c r="E17" s="175"/>
      <c r="F17" s="178"/>
      <c r="G17" s="179">
        <f>SUM(G6:G16)</f>
        <v>29111.029559999999</v>
      </c>
      <c r="H17" s="179">
        <f>SUM(H7:H16)</f>
        <v>4568.7499683333353</v>
      </c>
      <c r="I17" s="180"/>
    </row>
    <row r="18" spans="1:9" ht="15.75" customHeight="1" x14ac:dyDescent="0.25">
      <c r="A18" s="261">
        <v>1</v>
      </c>
      <c r="B18" s="168" t="s">
        <v>149</v>
      </c>
      <c r="C18" s="262" t="s">
        <v>159</v>
      </c>
      <c r="D18" s="169"/>
      <c r="E18" s="168" t="s">
        <v>149</v>
      </c>
      <c r="F18" s="263" t="s">
        <v>159</v>
      </c>
      <c r="G18" s="170"/>
      <c r="H18" s="169"/>
      <c r="I18" s="169"/>
    </row>
    <row r="19" spans="1:9" ht="35.25" customHeight="1" x14ac:dyDescent="0.25">
      <c r="A19" s="167" t="s">
        <v>14</v>
      </c>
      <c r="B19" s="171" t="s">
        <v>150</v>
      </c>
      <c r="C19" s="255"/>
      <c r="D19" s="155">
        <v>4054.8166666666666</v>
      </c>
      <c r="E19" s="172"/>
      <c r="F19" s="256"/>
      <c r="G19" s="172"/>
      <c r="H19" s="192">
        <f>G19-D19</f>
        <v>-4054.8166666666666</v>
      </c>
      <c r="I19" s="155"/>
    </row>
    <row r="20" spans="1:9" ht="35.25" customHeight="1" x14ac:dyDescent="0.25">
      <c r="A20" s="167" t="s">
        <v>16</v>
      </c>
      <c r="B20" s="171" t="s">
        <v>151</v>
      </c>
      <c r="C20" s="255"/>
      <c r="D20" s="155">
        <v>1766.33083333333</v>
      </c>
      <c r="E20" s="172"/>
      <c r="F20" s="256"/>
      <c r="G20" s="172"/>
      <c r="H20" s="192">
        <f t="shared" ref="H20:H25" si="1">G20-D20</f>
        <v>-1766.33083333333</v>
      </c>
      <c r="I20" s="173"/>
    </row>
    <row r="21" spans="1:9" ht="35.25" customHeight="1" x14ac:dyDescent="0.25">
      <c r="A21" s="167" t="s">
        <v>152</v>
      </c>
      <c r="B21" s="171" t="s">
        <v>153</v>
      </c>
      <c r="C21" s="255"/>
      <c r="D21" s="155">
        <v>9207.4283333333406</v>
      </c>
      <c r="E21" s="172"/>
      <c r="F21" s="256"/>
      <c r="G21" s="172"/>
      <c r="H21" s="192">
        <f t="shared" si="1"/>
        <v>-9207.4283333333406</v>
      </c>
      <c r="I21" s="173"/>
    </row>
    <row r="22" spans="1:9" ht="35.25" customHeight="1" x14ac:dyDescent="0.25">
      <c r="A22" s="167" t="s">
        <v>154</v>
      </c>
      <c r="B22" s="171" t="s">
        <v>155</v>
      </c>
      <c r="C22" s="255"/>
      <c r="D22" s="155">
        <v>5596.4083333333301</v>
      </c>
      <c r="E22" s="172"/>
      <c r="F22" s="256"/>
      <c r="G22" s="172"/>
      <c r="H22" s="192">
        <f t="shared" si="1"/>
        <v>-5596.4083333333301</v>
      </c>
      <c r="I22" s="173"/>
    </row>
    <row r="23" spans="1:9" ht="35.25" customHeight="1" x14ac:dyDescent="0.25">
      <c r="A23" s="167" t="s">
        <v>156</v>
      </c>
      <c r="B23" s="171" t="s">
        <v>157</v>
      </c>
      <c r="C23" s="255"/>
      <c r="D23" s="155">
        <v>5078.8547605455242</v>
      </c>
      <c r="E23" s="154"/>
      <c r="F23" s="256"/>
      <c r="G23" s="155"/>
      <c r="H23" s="192">
        <f t="shared" si="1"/>
        <v>-5078.8547605455242</v>
      </c>
      <c r="I23" s="173"/>
    </row>
    <row r="24" spans="1:9" ht="15.75" customHeight="1" x14ac:dyDescent="0.25">
      <c r="A24" s="9">
        <v>2</v>
      </c>
      <c r="B24" s="188" t="s">
        <v>158</v>
      </c>
      <c r="C24" s="255"/>
      <c r="D24" s="155"/>
      <c r="E24" s="154" t="s">
        <v>158</v>
      </c>
      <c r="F24" s="256"/>
      <c r="G24" s="155"/>
      <c r="H24" s="192"/>
      <c r="I24" s="173"/>
    </row>
    <row r="25" spans="1:9" ht="48" customHeight="1" x14ac:dyDescent="0.25">
      <c r="A25" s="257" t="s">
        <v>18</v>
      </c>
      <c r="B25" s="258"/>
      <c r="C25" s="259"/>
      <c r="D25" s="156"/>
      <c r="E25" s="189" t="s">
        <v>161</v>
      </c>
      <c r="F25" s="260"/>
      <c r="G25" s="191">
        <v>2877.1055050000004</v>
      </c>
      <c r="H25" s="191">
        <f t="shared" si="1"/>
        <v>2877.1055050000004</v>
      </c>
      <c r="I25" s="190"/>
    </row>
    <row r="26" spans="1:9" ht="15.75" customHeight="1" x14ac:dyDescent="0.25">
      <c r="A26" s="174" t="s">
        <v>7</v>
      </c>
      <c r="B26" s="175"/>
      <c r="C26" s="176"/>
      <c r="D26" s="177">
        <f>SUM(D19:D25)</f>
        <v>25703.838927212189</v>
      </c>
      <c r="E26" s="175"/>
      <c r="F26" s="178"/>
      <c r="G26" s="179">
        <f>SUM(G19:G25)</f>
        <v>2877.1055050000004</v>
      </c>
      <c r="H26" s="179">
        <f>SUM(H19:H25)</f>
        <v>-22826.73342221219</v>
      </c>
      <c r="I26" s="180"/>
    </row>
    <row r="27" spans="1:9" ht="15.75" customHeight="1" x14ac:dyDescent="0.25">
      <c r="A27" s="230" t="s">
        <v>160</v>
      </c>
      <c r="B27" s="231"/>
      <c r="C27" s="176"/>
      <c r="D27" s="177">
        <f>D17+D26</f>
        <v>50246.118518878859</v>
      </c>
      <c r="E27" s="175"/>
      <c r="F27" s="178"/>
      <c r="G27" s="179">
        <f>G17+G26</f>
        <v>31988.135064999999</v>
      </c>
      <c r="H27" s="179">
        <f>H17+H26</f>
        <v>-18257.983453878856</v>
      </c>
      <c r="I27" s="180"/>
    </row>
    <row r="28" spans="1:9" ht="15.75" customHeight="1" x14ac:dyDescent="0.25">
      <c r="A28" s="181"/>
      <c r="B28" s="182"/>
      <c r="C28" s="183"/>
      <c r="D28" s="184"/>
      <c r="E28" s="182"/>
      <c r="F28" s="185"/>
      <c r="G28" s="186"/>
      <c r="H28" s="186"/>
      <c r="I28" s="187"/>
    </row>
    <row r="29" spans="1:9" ht="15.75" customHeight="1" x14ac:dyDescent="0.25">
      <c r="A29" s="218" t="s">
        <v>108</v>
      </c>
      <c r="B29" s="218"/>
      <c r="C29" s="218"/>
      <c r="D29" s="218"/>
      <c r="E29" s="218"/>
      <c r="F29" s="218"/>
      <c r="G29" s="218"/>
      <c r="H29" s="218"/>
      <c r="I29" s="218"/>
    </row>
    <row r="30" spans="1:9" ht="15.75" customHeight="1" x14ac:dyDescent="0.25">
      <c r="A30" s="226" t="s">
        <v>102</v>
      </c>
      <c r="B30" s="221" t="s">
        <v>107</v>
      </c>
      <c r="C30" s="221"/>
      <c r="D30" s="221"/>
      <c r="E30" s="220" t="s">
        <v>103</v>
      </c>
      <c r="F30" s="221"/>
      <c r="G30" s="222"/>
      <c r="H30" s="223" t="s">
        <v>113</v>
      </c>
      <c r="I30" s="224" t="s">
        <v>114</v>
      </c>
    </row>
    <row r="31" spans="1:9" ht="90.75" customHeight="1" x14ac:dyDescent="0.25">
      <c r="A31" s="227"/>
      <c r="B31" s="110" t="s">
        <v>4</v>
      </c>
      <c r="C31" s="109" t="s">
        <v>5</v>
      </c>
      <c r="D31" s="109" t="s">
        <v>6</v>
      </c>
      <c r="E31" s="59" t="s">
        <v>4</v>
      </c>
      <c r="F31" s="109" t="s">
        <v>115</v>
      </c>
      <c r="G31" s="109" t="s">
        <v>6</v>
      </c>
      <c r="H31" s="223"/>
      <c r="I31" s="225"/>
    </row>
    <row r="32" spans="1:9" ht="15.75" x14ac:dyDescent="0.25">
      <c r="A32" s="109">
        <v>1</v>
      </c>
      <c r="B32" s="110">
        <v>2</v>
      </c>
      <c r="C32" s="109">
        <v>3</v>
      </c>
      <c r="D32" s="110">
        <v>4</v>
      </c>
      <c r="E32" s="109">
        <v>5</v>
      </c>
      <c r="F32" s="109">
        <v>6</v>
      </c>
      <c r="G32" s="109">
        <v>7</v>
      </c>
      <c r="H32" s="109">
        <v>8</v>
      </c>
      <c r="I32" s="109">
        <v>9</v>
      </c>
    </row>
    <row r="33" spans="1:9" ht="15.75" x14ac:dyDescent="0.25">
      <c r="A33" s="1" t="s">
        <v>0</v>
      </c>
      <c r="B33" s="110" t="s">
        <v>33</v>
      </c>
      <c r="C33" s="1"/>
      <c r="D33" s="70"/>
      <c r="E33" s="110"/>
      <c r="F33" s="1"/>
      <c r="G33" s="70"/>
      <c r="H33" s="16"/>
      <c r="I33" s="16"/>
    </row>
    <row r="34" spans="1:9" ht="15.75" x14ac:dyDescent="0.25">
      <c r="A34" s="232" t="s">
        <v>7</v>
      </c>
      <c r="B34" s="233"/>
      <c r="C34" s="64"/>
      <c r="D34" s="70"/>
      <c r="E34" s="16"/>
      <c r="F34" s="16"/>
      <c r="G34" s="16"/>
      <c r="H34" s="16"/>
      <c r="I34" s="16"/>
    </row>
    <row r="35" spans="1:9" ht="15.75" customHeight="1" x14ac:dyDescent="0.25">
      <c r="A35" s="234" t="s">
        <v>109</v>
      </c>
      <c r="B35" s="234"/>
      <c r="C35" s="234"/>
      <c r="D35" s="234"/>
      <c r="E35" s="234"/>
      <c r="F35" s="234"/>
      <c r="G35" s="234"/>
      <c r="H35" s="234"/>
      <c r="I35" s="234"/>
    </row>
    <row r="36" spans="1:9" ht="15.75" x14ac:dyDescent="0.25">
      <c r="A36" s="65"/>
      <c r="B36" s="65"/>
      <c r="C36" s="65"/>
      <c r="D36" s="65"/>
    </row>
    <row r="37" spans="1:9" ht="23.25" customHeight="1" x14ac:dyDescent="0.25">
      <c r="A37" s="201" t="s">
        <v>110</v>
      </c>
      <c r="B37" s="201"/>
      <c r="C37" s="201"/>
      <c r="D37" s="201"/>
      <c r="E37" s="201"/>
      <c r="F37" s="201"/>
      <c r="G37" s="201"/>
      <c r="H37" s="201"/>
      <c r="I37" s="201"/>
    </row>
    <row r="38" spans="1:9" ht="18.75" customHeight="1" x14ac:dyDescent="0.25">
      <c r="A38" s="226" t="s">
        <v>102</v>
      </c>
      <c r="B38" s="221" t="s">
        <v>107</v>
      </c>
      <c r="C38" s="221"/>
      <c r="D38" s="221"/>
      <c r="E38" s="220" t="s">
        <v>103</v>
      </c>
      <c r="F38" s="221"/>
      <c r="G38" s="222"/>
      <c r="H38" s="223" t="s">
        <v>113</v>
      </c>
      <c r="I38" s="224" t="s">
        <v>114</v>
      </c>
    </row>
    <row r="39" spans="1:9" ht="87" customHeight="1" x14ac:dyDescent="0.25">
      <c r="A39" s="227"/>
      <c r="B39" s="110" t="s">
        <v>4</v>
      </c>
      <c r="C39" s="109" t="s">
        <v>5</v>
      </c>
      <c r="D39" s="109" t="s">
        <v>6</v>
      </c>
      <c r="E39" s="59" t="s">
        <v>4</v>
      </c>
      <c r="F39" s="109" t="s">
        <v>115</v>
      </c>
      <c r="G39" s="109" t="s">
        <v>6</v>
      </c>
      <c r="H39" s="223"/>
      <c r="I39" s="225"/>
    </row>
    <row r="40" spans="1:9" ht="15.75" x14ac:dyDescent="0.25">
      <c r="A40" s="109">
        <v>1</v>
      </c>
      <c r="B40" s="110">
        <v>2</v>
      </c>
      <c r="C40" s="109">
        <v>3</v>
      </c>
      <c r="D40" s="110">
        <v>4</v>
      </c>
      <c r="E40" s="109">
        <v>5</v>
      </c>
      <c r="F40" s="109">
        <v>6</v>
      </c>
      <c r="G40" s="109">
        <v>7</v>
      </c>
      <c r="H40" s="109">
        <v>8</v>
      </c>
      <c r="I40" s="109">
        <v>9</v>
      </c>
    </row>
    <row r="41" spans="1:9" ht="15.75" x14ac:dyDescent="0.25">
      <c r="A41" s="1" t="s">
        <v>0</v>
      </c>
      <c r="B41" s="110" t="s">
        <v>33</v>
      </c>
      <c r="C41" s="1"/>
      <c r="D41" s="70"/>
      <c r="E41" s="110"/>
      <c r="F41" s="1"/>
      <c r="G41" s="70"/>
      <c r="H41" s="16"/>
      <c r="I41" s="16"/>
    </row>
    <row r="42" spans="1:9" ht="15.75" x14ac:dyDescent="0.25">
      <c r="A42" s="232" t="s">
        <v>7</v>
      </c>
      <c r="B42" s="233"/>
      <c r="C42" s="64"/>
      <c r="D42" s="70"/>
      <c r="E42" s="16"/>
      <c r="F42" s="16"/>
      <c r="G42" s="16"/>
      <c r="H42" s="16"/>
      <c r="I42" s="16"/>
    </row>
    <row r="43" spans="1:9" ht="15.75" x14ac:dyDescent="0.25">
      <c r="A43" s="234" t="s">
        <v>111</v>
      </c>
      <c r="B43" s="234"/>
      <c r="C43" s="234"/>
      <c r="D43" s="234"/>
      <c r="E43" s="234"/>
      <c r="F43" s="234"/>
      <c r="G43" s="234"/>
      <c r="H43" s="234"/>
      <c r="I43" s="234"/>
    </row>
  </sheetData>
  <mergeCells count="28">
    <mergeCell ref="A42:B42"/>
    <mergeCell ref="A35:I35"/>
    <mergeCell ref="A43:I43"/>
    <mergeCell ref="E30:G30"/>
    <mergeCell ref="H30:H31"/>
    <mergeCell ref="A37:I37"/>
    <mergeCell ref="A38:A39"/>
    <mergeCell ref="B38:D38"/>
    <mergeCell ref="E38:G38"/>
    <mergeCell ref="H38:H39"/>
    <mergeCell ref="I38:I39"/>
    <mergeCell ref="A34:B34"/>
    <mergeCell ref="I30:I31"/>
    <mergeCell ref="A30:A31"/>
    <mergeCell ref="B30:D30"/>
    <mergeCell ref="A29:I29"/>
    <mergeCell ref="A1:I1"/>
    <mergeCell ref="E3:G3"/>
    <mergeCell ref="H3:H4"/>
    <mergeCell ref="I3:I4"/>
    <mergeCell ref="A3:A4"/>
    <mergeCell ref="B3:D3"/>
    <mergeCell ref="A2:I2"/>
    <mergeCell ref="C18:C25"/>
    <mergeCell ref="A27:B27"/>
    <mergeCell ref="F18:F25"/>
    <mergeCell ref="C6:C16"/>
    <mergeCell ref="F6:F16"/>
  </mergeCells>
  <phoneticPr fontId="21" type="noConversion"/>
  <printOptions horizontalCentered="1"/>
  <pageMargins left="0.39370078740157483" right="0.39370078740157483" top="0.78740157480314965" bottom="0.39370078740157483" header="0" footer="0"/>
  <pageSetup paperSize="9" scale="63" fitToHeight="3" orientation="landscape" r:id="rId1"/>
  <headerFooter alignWithMargins="0"/>
  <rowBreaks count="1" manualBreakCount="1">
    <brk id="2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P7"/>
  <sheetViews>
    <sheetView zoomScale="75" zoomScaleNormal="75" workbookViewId="0">
      <selection activeCell="P13" sqref="P13"/>
    </sheetView>
  </sheetViews>
  <sheetFormatPr defaultColWidth="9.140625" defaultRowHeight="15" x14ac:dyDescent="0.25"/>
  <cols>
    <col min="1" max="1" width="5.85546875" style="12" customWidth="1"/>
    <col min="2" max="2" width="33.85546875" style="12" customWidth="1"/>
    <col min="3" max="3" width="12.5703125" style="12" customWidth="1"/>
    <col min="4" max="4" width="15.5703125" style="12" hidden="1" customWidth="1"/>
    <col min="5" max="5" width="13.42578125" style="12" customWidth="1"/>
    <col min="6" max="8" width="13.42578125" style="12" hidden="1" customWidth="1"/>
    <col min="9" max="9" width="33.7109375" style="12" customWidth="1"/>
    <col min="10" max="10" width="12.140625" style="12" customWidth="1"/>
    <col min="11" max="11" width="17.5703125" style="12" hidden="1" customWidth="1"/>
    <col min="12" max="12" width="13.140625" style="12" customWidth="1"/>
    <col min="13" max="15" width="13.140625" style="12" hidden="1" customWidth="1"/>
    <col min="16" max="16384" width="9.140625" style="12"/>
  </cols>
  <sheetData>
    <row r="1" spans="1:16" ht="28.5" customHeight="1" x14ac:dyDescent="0.25">
      <c r="A1" s="201" t="s">
        <v>112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P1" s="71"/>
    </row>
    <row r="2" spans="1:16" ht="15.75" x14ac:dyDescent="0.25">
      <c r="A2" s="226" t="s">
        <v>8</v>
      </c>
      <c r="B2" s="226" t="s">
        <v>12</v>
      </c>
      <c r="C2" s="226" t="s">
        <v>9</v>
      </c>
      <c r="D2" s="236" t="s">
        <v>107</v>
      </c>
      <c r="E2" s="237"/>
      <c r="F2" s="237"/>
      <c r="G2" s="237"/>
      <c r="H2" s="239"/>
      <c r="I2" s="226" t="s">
        <v>12</v>
      </c>
      <c r="J2" s="226" t="s">
        <v>9</v>
      </c>
      <c r="K2" s="236" t="s">
        <v>103</v>
      </c>
      <c r="L2" s="237"/>
      <c r="M2" s="237"/>
      <c r="N2" s="237"/>
      <c r="O2" s="237"/>
      <c r="P2" s="71"/>
    </row>
    <row r="3" spans="1:16" ht="33.75" customHeight="1" x14ac:dyDescent="0.25">
      <c r="A3" s="235"/>
      <c r="B3" s="235"/>
      <c r="C3" s="235"/>
      <c r="D3" s="223" t="s">
        <v>10</v>
      </c>
      <c r="E3" s="223"/>
      <c r="F3" s="223"/>
      <c r="G3" s="223"/>
      <c r="H3" s="223"/>
      <c r="I3" s="235"/>
      <c r="J3" s="235"/>
      <c r="K3" s="223" t="s">
        <v>10</v>
      </c>
      <c r="L3" s="223"/>
      <c r="M3" s="223"/>
      <c r="N3" s="223"/>
      <c r="O3" s="238"/>
      <c r="P3" s="101"/>
    </row>
    <row r="4" spans="1:16" ht="19.5" customHeight="1" x14ac:dyDescent="0.25">
      <c r="A4" s="227"/>
      <c r="B4" s="227"/>
      <c r="C4" s="227"/>
      <c r="D4" s="66" t="s">
        <v>128</v>
      </c>
      <c r="E4" s="66" t="s">
        <v>145</v>
      </c>
      <c r="F4" s="66" t="s">
        <v>146</v>
      </c>
      <c r="G4" s="66" t="s">
        <v>147</v>
      </c>
      <c r="H4" s="66" t="s">
        <v>148</v>
      </c>
      <c r="I4" s="227"/>
      <c r="J4" s="227"/>
      <c r="K4" s="66" t="s">
        <v>128</v>
      </c>
      <c r="L4" s="66" t="s">
        <v>145</v>
      </c>
      <c r="M4" s="66" t="s">
        <v>146</v>
      </c>
      <c r="N4" s="66" t="s">
        <v>147</v>
      </c>
      <c r="O4" s="102" t="s">
        <v>148</v>
      </c>
      <c r="P4" s="101"/>
    </row>
    <row r="5" spans="1:16" ht="15.75" x14ac:dyDescent="0.25">
      <c r="A5" s="60">
        <v>1</v>
      </c>
      <c r="B5" s="60">
        <v>2</v>
      </c>
      <c r="C5" s="60">
        <v>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103"/>
      <c r="P5" s="71"/>
    </row>
    <row r="6" spans="1:16" ht="31.5" x14ac:dyDescent="0.25">
      <c r="A6" s="14" t="s">
        <v>0</v>
      </c>
      <c r="B6" s="15" t="s">
        <v>23</v>
      </c>
      <c r="C6" s="7" t="s">
        <v>11</v>
      </c>
      <c r="D6" s="194">
        <v>232468.25</v>
      </c>
      <c r="E6" s="194">
        <v>221893.8</v>
      </c>
      <c r="F6" s="194"/>
      <c r="G6" s="195"/>
      <c r="H6" s="194"/>
      <c r="I6" s="15" t="s">
        <v>23</v>
      </c>
      <c r="J6" s="7" t="s">
        <v>11</v>
      </c>
      <c r="K6" s="194">
        <v>222318.20588291914</v>
      </c>
      <c r="L6" s="194">
        <f>'[1]го Анадырь'!$F$119</f>
        <v>201121.07190109964</v>
      </c>
      <c r="M6" s="194"/>
      <c r="N6" s="195"/>
      <c r="O6" s="194"/>
      <c r="P6" s="71"/>
    </row>
    <row r="7" spans="1:16" ht="15.75" x14ac:dyDescent="0.25">
      <c r="A7" s="67"/>
      <c r="B7" s="68"/>
      <c r="C7" s="69"/>
      <c r="D7" s="69"/>
    </row>
  </sheetData>
  <mergeCells count="10">
    <mergeCell ref="A1:K1"/>
    <mergeCell ref="I2:I4"/>
    <mergeCell ref="J2:J4"/>
    <mergeCell ref="K2:O2"/>
    <mergeCell ref="K3:O3"/>
    <mergeCell ref="A2:A4"/>
    <mergeCell ref="B2:B4"/>
    <mergeCell ref="C2:C4"/>
    <mergeCell ref="D2:H2"/>
    <mergeCell ref="D3:H3"/>
  </mergeCells>
  <printOptions horizontalCentered="1"/>
  <pageMargins left="1.1811023622047245" right="0.39370078740157483" top="0.39370078740157483" bottom="0.3937007874015748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A1:K23"/>
  <sheetViews>
    <sheetView tabSelected="1" zoomScale="70" zoomScaleNormal="70" zoomScaleSheetLayoutView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I20" sqref="I20"/>
    </sheetView>
  </sheetViews>
  <sheetFormatPr defaultColWidth="9.140625" defaultRowHeight="15" x14ac:dyDescent="0.25"/>
  <cols>
    <col min="1" max="1" width="5.85546875" style="12" customWidth="1"/>
    <col min="2" max="2" width="76" style="12" customWidth="1"/>
    <col min="3" max="3" width="15.28515625" style="12" customWidth="1"/>
    <col min="4" max="5" width="14.140625" style="12" hidden="1" customWidth="1"/>
    <col min="6" max="6" width="14.7109375" style="12" hidden="1" customWidth="1"/>
    <col min="7" max="7" width="45.85546875" style="12" hidden="1" customWidth="1"/>
    <col min="8" max="9" width="14.140625" style="12" customWidth="1"/>
    <col min="10" max="10" width="14.7109375" style="12" customWidth="1"/>
    <col min="11" max="11" width="45.85546875" style="12" customWidth="1"/>
    <col min="12" max="16384" width="9.140625" style="12"/>
  </cols>
  <sheetData>
    <row r="1" spans="1:11" ht="25.5" customHeight="1" x14ac:dyDescent="0.25">
      <c r="A1" s="201" t="s">
        <v>116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15.6" customHeight="1" x14ac:dyDescent="0.25">
      <c r="A2" s="250" t="s">
        <v>31</v>
      </c>
      <c r="B2" s="247" t="s">
        <v>12</v>
      </c>
      <c r="C2" s="247" t="s">
        <v>9</v>
      </c>
      <c r="D2" s="240" t="s">
        <v>52</v>
      </c>
      <c r="E2" s="241"/>
      <c r="F2" s="241"/>
      <c r="G2" s="242"/>
      <c r="H2" s="240" t="s">
        <v>52</v>
      </c>
      <c r="I2" s="241"/>
      <c r="J2" s="241"/>
      <c r="K2" s="242"/>
    </row>
    <row r="3" spans="1:11" ht="24" customHeight="1" x14ac:dyDescent="0.25">
      <c r="A3" s="251"/>
      <c r="B3" s="248"/>
      <c r="C3" s="248"/>
      <c r="D3" s="253" t="s">
        <v>128</v>
      </c>
      <c r="E3" s="254"/>
      <c r="F3" s="245" t="s">
        <v>123</v>
      </c>
      <c r="G3" s="245" t="s">
        <v>114</v>
      </c>
      <c r="H3" s="243" t="s">
        <v>145</v>
      </c>
      <c r="I3" s="244"/>
      <c r="J3" s="245" t="s">
        <v>123</v>
      </c>
      <c r="K3" s="245" t="s">
        <v>114</v>
      </c>
    </row>
    <row r="4" spans="1:11" ht="21.75" customHeight="1" x14ac:dyDescent="0.25">
      <c r="A4" s="252"/>
      <c r="B4" s="249"/>
      <c r="C4" s="249"/>
      <c r="D4" s="66" t="s">
        <v>107</v>
      </c>
      <c r="E4" s="66" t="s">
        <v>103</v>
      </c>
      <c r="F4" s="246"/>
      <c r="G4" s="246"/>
      <c r="H4" s="196" t="s">
        <v>107</v>
      </c>
      <c r="I4" s="196" t="s">
        <v>103</v>
      </c>
      <c r="J4" s="246"/>
      <c r="K4" s="246"/>
    </row>
    <row r="5" spans="1:11" ht="15.75" x14ac:dyDescent="0.25">
      <c r="A5" s="134">
        <v>1</v>
      </c>
      <c r="B5" s="7">
        <v>2</v>
      </c>
      <c r="C5" s="7">
        <v>3</v>
      </c>
      <c r="D5" s="7"/>
      <c r="E5" s="7"/>
      <c r="F5" s="7"/>
      <c r="G5" s="7"/>
      <c r="H5" s="7">
        <v>4</v>
      </c>
      <c r="I5" s="7">
        <v>5</v>
      </c>
      <c r="J5" s="7">
        <v>6</v>
      </c>
      <c r="K5" s="7">
        <v>7</v>
      </c>
    </row>
    <row r="6" spans="1:11" ht="15.75" x14ac:dyDescent="0.25">
      <c r="A6" s="13" t="s">
        <v>49</v>
      </c>
      <c r="B6" s="117" t="s">
        <v>13</v>
      </c>
      <c r="C6" s="118"/>
      <c r="D6" s="118"/>
      <c r="E6" s="118"/>
      <c r="F6" s="118"/>
      <c r="G6" s="119"/>
      <c r="H6" s="118"/>
      <c r="I6" s="118"/>
      <c r="J6" s="118"/>
      <c r="K6" s="119"/>
    </row>
    <row r="7" spans="1:11" ht="81" customHeight="1" x14ac:dyDescent="0.25">
      <c r="A7" s="2" t="s">
        <v>44</v>
      </c>
      <c r="B7" s="72" t="s">
        <v>34</v>
      </c>
      <c r="C7" s="21" t="s">
        <v>15</v>
      </c>
      <c r="D7" s="131">
        <v>0</v>
      </c>
      <c r="E7" s="145">
        <v>58.974358974358978</v>
      </c>
      <c r="F7" s="133">
        <f>0-D7</f>
        <v>0</v>
      </c>
      <c r="G7" s="145"/>
      <c r="H7" s="131">
        <f>H8/H9*100</f>
        <v>0</v>
      </c>
      <c r="I7" s="145">
        <f>I8/I9*100</f>
        <v>15.384615384615385</v>
      </c>
      <c r="J7" s="133">
        <f t="shared" ref="J7:J12" si="0">I7-H7</f>
        <v>15.384615384615385</v>
      </c>
      <c r="K7" s="145"/>
    </row>
    <row r="8" spans="1:11" ht="48" customHeight="1" x14ac:dyDescent="0.25">
      <c r="A8" s="8" t="s">
        <v>14</v>
      </c>
      <c r="B8" s="72" t="s">
        <v>35</v>
      </c>
      <c r="C8" s="9" t="s">
        <v>37</v>
      </c>
      <c r="D8" s="9">
        <v>0</v>
      </c>
      <c r="E8" s="146">
        <v>92</v>
      </c>
      <c r="F8" s="9">
        <f>0-D8</f>
        <v>0</v>
      </c>
      <c r="G8" s="145"/>
      <c r="H8" s="9">
        <v>0</v>
      </c>
      <c r="I8" s="146">
        <v>24</v>
      </c>
      <c r="J8" s="9">
        <f t="shared" si="0"/>
        <v>24</v>
      </c>
      <c r="K8" s="145"/>
    </row>
    <row r="9" spans="1:11" ht="38.25" customHeight="1" x14ac:dyDescent="0.25">
      <c r="A9" s="17" t="s">
        <v>16</v>
      </c>
      <c r="B9" s="73" t="s">
        <v>36</v>
      </c>
      <c r="C9" s="11" t="s">
        <v>37</v>
      </c>
      <c r="D9" s="11">
        <v>1</v>
      </c>
      <c r="E9" s="147">
        <v>156</v>
      </c>
      <c r="F9" s="11">
        <f>0-D9</f>
        <v>-1</v>
      </c>
      <c r="G9" s="145" t="s">
        <v>130</v>
      </c>
      <c r="H9" s="11">
        <v>1</v>
      </c>
      <c r="I9" s="147">
        <v>156</v>
      </c>
      <c r="J9" s="11">
        <f t="shared" si="0"/>
        <v>155</v>
      </c>
      <c r="K9" s="145"/>
    </row>
    <row r="10" spans="1:11" ht="64.5" customHeight="1" x14ac:dyDescent="0.25">
      <c r="A10" s="6" t="s">
        <v>39</v>
      </c>
      <c r="B10" s="74" t="s">
        <v>32</v>
      </c>
      <c r="C10" s="3" t="s">
        <v>15</v>
      </c>
      <c r="D10" s="133">
        <v>18.7</v>
      </c>
      <c r="E10" s="133">
        <v>58.974358974358978</v>
      </c>
      <c r="F10" s="133">
        <v>40.274358974358975</v>
      </c>
      <c r="G10" s="133"/>
      <c r="H10" s="133">
        <v>17.5</v>
      </c>
      <c r="I10" s="133">
        <f>I11/I12*100</f>
        <v>15.384615384615385</v>
      </c>
      <c r="J10" s="133">
        <f t="shared" si="0"/>
        <v>-2.115384615384615</v>
      </c>
      <c r="K10" s="133"/>
    </row>
    <row r="11" spans="1:11" ht="72" customHeight="1" x14ac:dyDescent="0.25">
      <c r="A11" s="4" t="s">
        <v>18</v>
      </c>
      <c r="B11" s="72" t="s">
        <v>38</v>
      </c>
      <c r="C11" s="9" t="s">
        <v>37</v>
      </c>
      <c r="D11" s="18">
        <v>31</v>
      </c>
      <c r="E11" s="115">
        <v>92</v>
      </c>
      <c r="F11" s="133">
        <v>61</v>
      </c>
      <c r="G11" s="133"/>
      <c r="H11" s="18">
        <v>20</v>
      </c>
      <c r="I11" s="115">
        <v>24</v>
      </c>
      <c r="J11" s="133">
        <f t="shared" si="0"/>
        <v>4</v>
      </c>
      <c r="K11" s="133" t="s">
        <v>162</v>
      </c>
    </row>
    <row r="12" spans="1:11" ht="31.5" customHeight="1" x14ac:dyDescent="0.25">
      <c r="A12" s="10" t="s">
        <v>40</v>
      </c>
      <c r="B12" s="75" t="s">
        <v>36</v>
      </c>
      <c r="C12" s="134" t="s">
        <v>37</v>
      </c>
      <c r="D12" s="19">
        <v>166</v>
      </c>
      <c r="E12" s="115">
        <v>156</v>
      </c>
      <c r="F12" s="133">
        <v>-10</v>
      </c>
      <c r="G12" s="133" t="s">
        <v>130</v>
      </c>
      <c r="H12" s="19">
        <v>166</v>
      </c>
      <c r="I12" s="115">
        <v>156</v>
      </c>
      <c r="J12" s="133">
        <f t="shared" si="0"/>
        <v>-10</v>
      </c>
      <c r="K12" s="133" t="s">
        <v>130</v>
      </c>
    </row>
    <row r="13" spans="1:11" ht="15.75" x14ac:dyDescent="0.25">
      <c r="A13" s="5" t="s">
        <v>50</v>
      </c>
      <c r="B13" s="117" t="s">
        <v>17</v>
      </c>
      <c r="C13" s="118"/>
      <c r="D13" s="118"/>
      <c r="E13" s="118"/>
      <c r="F13" s="118"/>
      <c r="G13" s="119"/>
      <c r="H13" s="118"/>
      <c r="I13" s="118"/>
      <c r="J13" s="118"/>
      <c r="K13" s="119"/>
    </row>
    <row r="14" spans="1:11" ht="35.25" customHeight="1" x14ac:dyDescent="0.25">
      <c r="A14" s="2" t="s">
        <v>44</v>
      </c>
      <c r="B14" s="76" t="s">
        <v>41</v>
      </c>
      <c r="C14" s="21" t="s">
        <v>19</v>
      </c>
      <c r="D14" s="78">
        <v>1.2</v>
      </c>
      <c r="E14" s="77">
        <v>0</v>
      </c>
      <c r="F14" s="77">
        <v>-1.2</v>
      </c>
      <c r="G14" s="78"/>
      <c r="H14" s="78">
        <f>H15/H16</f>
        <v>1.0931351114997814</v>
      </c>
      <c r="I14" s="77">
        <f>I15/I16</f>
        <v>0</v>
      </c>
      <c r="J14" s="77">
        <f t="shared" ref="J14:J16" si="1">I14-H14</f>
        <v>-1.0931351114997814</v>
      </c>
      <c r="K14" s="78"/>
    </row>
    <row r="15" spans="1:11" ht="162.75" customHeight="1" x14ac:dyDescent="0.25">
      <c r="A15" s="20" t="s">
        <v>14</v>
      </c>
      <c r="B15" s="76" t="s">
        <v>42</v>
      </c>
      <c r="C15" s="21" t="s">
        <v>37</v>
      </c>
      <c r="D15" s="80">
        <v>33</v>
      </c>
      <c r="E15" s="79">
        <v>0</v>
      </c>
      <c r="F15" s="79">
        <v>-33</v>
      </c>
      <c r="G15" s="18"/>
      <c r="H15" s="80">
        <v>30</v>
      </c>
      <c r="I15" s="79">
        <v>0</v>
      </c>
      <c r="J15" s="79">
        <f t="shared" si="1"/>
        <v>-30</v>
      </c>
      <c r="K15" s="18"/>
    </row>
    <row r="16" spans="1:11" ht="50.25" customHeight="1" x14ac:dyDescent="0.25">
      <c r="A16" s="17" t="s">
        <v>16</v>
      </c>
      <c r="B16" s="81" t="s">
        <v>43</v>
      </c>
      <c r="C16" s="11" t="s">
        <v>45</v>
      </c>
      <c r="D16" s="83">
        <v>27.443999999999999</v>
      </c>
      <c r="E16" s="82">
        <v>27.454000000000001</v>
      </c>
      <c r="F16" s="116">
        <v>1.0000000000001563E-2</v>
      </c>
      <c r="G16" s="148" t="s">
        <v>131</v>
      </c>
      <c r="H16" s="83">
        <v>27.443999999999999</v>
      </c>
      <c r="I16" s="82">
        <v>29.634</v>
      </c>
      <c r="J16" s="116">
        <f t="shared" si="1"/>
        <v>2.1900000000000013</v>
      </c>
      <c r="K16" s="148" t="s">
        <v>163</v>
      </c>
    </row>
    <row r="17" spans="1:11" ht="15.75" customHeight="1" x14ac:dyDescent="0.25">
      <c r="A17" s="5" t="s">
        <v>51</v>
      </c>
      <c r="B17" s="120" t="s">
        <v>24</v>
      </c>
      <c r="C17" s="121"/>
      <c r="D17" s="121"/>
      <c r="E17" s="121"/>
      <c r="F17" s="121"/>
      <c r="G17" s="122"/>
      <c r="H17" s="121"/>
      <c r="I17" s="121"/>
      <c r="J17" s="121"/>
      <c r="K17" s="122"/>
    </row>
    <row r="18" spans="1:11" ht="32.25" customHeight="1" x14ac:dyDescent="0.25">
      <c r="A18" s="84" t="s">
        <v>44</v>
      </c>
      <c r="B18" s="85" t="s">
        <v>25</v>
      </c>
      <c r="C18" s="151" t="s">
        <v>15</v>
      </c>
      <c r="D18" s="152">
        <v>6.7000000086017906</v>
      </c>
      <c r="E18" s="152">
        <v>1.9249199079890831</v>
      </c>
      <c r="F18" s="135">
        <f>E18-D18</f>
        <v>-4.7750801006127075</v>
      </c>
      <c r="G18" s="135"/>
      <c r="H18" s="152">
        <f>H20/H19*100</f>
        <v>6.6999999740140854</v>
      </c>
      <c r="I18" s="152">
        <f>I20/I19*100</f>
        <v>0</v>
      </c>
      <c r="J18" s="135">
        <f t="shared" ref="J18:J23" si="2">I18-H18</f>
        <v>-6.6999999740140854</v>
      </c>
      <c r="K18" s="135"/>
    </row>
    <row r="19" spans="1:11" ht="17.25" customHeight="1" x14ac:dyDescent="0.25">
      <c r="A19" s="86" t="s">
        <v>14</v>
      </c>
      <c r="B19" s="87" t="s">
        <v>46</v>
      </c>
      <c r="C19" s="88" t="s">
        <v>48</v>
      </c>
      <c r="D19" s="149">
        <v>1162.5487000000001</v>
      </c>
      <c r="E19" s="149">
        <v>1053.788</v>
      </c>
      <c r="F19" s="91">
        <f t="shared" ref="F19:F23" si="3">E19-D19</f>
        <v>-108.76070000000004</v>
      </c>
      <c r="G19" s="89"/>
      <c r="H19" s="149">
        <v>1123.6856760000001</v>
      </c>
      <c r="I19" s="149">
        <v>1015.273</v>
      </c>
      <c r="J19" s="91">
        <f t="shared" si="2"/>
        <v>-108.41267600000003</v>
      </c>
      <c r="K19" s="89"/>
    </row>
    <row r="20" spans="1:11" ht="34.5" customHeight="1" x14ac:dyDescent="0.25">
      <c r="A20" s="90" t="s">
        <v>16</v>
      </c>
      <c r="B20" s="87" t="s">
        <v>47</v>
      </c>
      <c r="C20" s="88" t="s">
        <v>48</v>
      </c>
      <c r="D20" s="106">
        <v>77.890763000000007</v>
      </c>
      <c r="E20" s="106">
        <v>20.284575</v>
      </c>
      <c r="F20" s="91">
        <f t="shared" si="3"/>
        <v>-57.606188000000003</v>
      </c>
      <c r="G20" s="91"/>
      <c r="H20" s="106">
        <v>75.286940000000001</v>
      </c>
      <c r="I20" s="106"/>
      <c r="J20" s="91">
        <f t="shared" si="2"/>
        <v>-75.286940000000001</v>
      </c>
      <c r="K20" s="91"/>
    </row>
    <row r="21" spans="1:11" ht="48" customHeight="1" x14ac:dyDescent="0.25">
      <c r="A21" s="92" t="s">
        <v>39</v>
      </c>
      <c r="B21" s="93" t="s">
        <v>117</v>
      </c>
      <c r="C21" s="94" t="s">
        <v>118</v>
      </c>
      <c r="D21" s="106">
        <f>D22/D23</f>
        <v>5.4009511569545435E-2</v>
      </c>
      <c r="E21" s="106">
        <f>D21</f>
        <v>5.4009511569545435E-2</v>
      </c>
      <c r="F21" s="91">
        <f t="shared" si="3"/>
        <v>0</v>
      </c>
      <c r="G21" s="95"/>
      <c r="H21" s="106">
        <f>H22/H23</f>
        <v>5.4009514706570588E-2</v>
      </c>
      <c r="I21" s="106">
        <f>H21</f>
        <v>5.4009514706570588E-2</v>
      </c>
      <c r="J21" s="91">
        <f t="shared" si="2"/>
        <v>0</v>
      </c>
      <c r="K21" s="95"/>
    </row>
    <row r="22" spans="1:11" ht="36" customHeight="1" x14ac:dyDescent="0.25">
      <c r="A22" s="96" t="s">
        <v>18</v>
      </c>
      <c r="B22" s="93" t="s">
        <v>119</v>
      </c>
      <c r="C22" s="97" t="s">
        <v>120</v>
      </c>
      <c r="D22" s="150">
        <v>58.58184880000001</v>
      </c>
      <c r="E22" s="150">
        <f>E21*E23</f>
        <v>55.819015189702341</v>
      </c>
      <c r="F22" s="91">
        <f t="shared" si="3"/>
        <v>-2.7628336102976689</v>
      </c>
      <c r="G22" s="91"/>
      <c r="H22" s="150">
        <v>56.623506950342019</v>
      </c>
      <c r="I22" s="150">
        <f>I21*I23</f>
        <v>55.827728330227252</v>
      </c>
      <c r="J22" s="91">
        <f t="shared" si="2"/>
        <v>-0.79577862011476697</v>
      </c>
      <c r="K22" s="91"/>
    </row>
    <row r="23" spans="1:11" ht="31.5" x14ac:dyDescent="0.25">
      <c r="A23" s="98" t="s">
        <v>40</v>
      </c>
      <c r="B23" s="153" t="s">
        <v>121</v>
      </c>
      <c r="C23" s="99" t="s">
        <v>122</v>
      </c>
      <c r="D23" s="193">
        <v>1084.6579999999999</v>
      </c>
      <c r="E23" s="193">
        <v>1033.5034250000001</v>
      </c>
      <c r="F23" s="100">
        <f t="shared" si="3"/>
        <v>-51.154574999999795</v>
      </c>
      <c r="G23" s="100"/>
      <c r="H23" s="193">
        <v>1048.3987360000001</v>
      </c>
      <c r="I23" s="193">
        <v>1033.6646910000002</v>
      </c>
      <c r="J23" s="100">
        <f t="shared" si="2"/>
        <v>-14.734044999999924</v>
      </c>
      <c r="K23" s="100"/>
    </row>
  </sheetData>
  <mergeCells count="12">
    <mergeCell ref="C2:C4"/>
    <mergeCell ref="B2:B4"/>
    <mergeCell ref="A2:A4"/>
    <mergeCell ref="A1:K1"/>
    <mergeCell ref="D3:E3"/>
    <mergeCell ref="F3:F4"/>
    <mergeCell ref="G3:G4"/>
    <mergeCell ref="D2:G2"/>
    <mergeCell ref="H2:K2"/>
    <mergeCell ref="H3:I3"/>
    <mergeCell ref="J3:J4"/>
    <mergeCell ref="K3:K4"/>
  </mergeCells>
  <printOptions horizontalCentered="1"/>
  <pageMargins left="1.1811023622047245" right="0.39370078740157483" top="0.39370078740157483" bottom="0.39370078740157483" header="0" footer="0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'раздел 3'!Заголовки_для_печати</vt:lpstr>
      <vt:lpstr>'раздел 2'!Область_печати</vt:lpstr>
      <vt:lpstr>'раздел 3'!Область_печати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Сударинена Ольга Сергеевна</cp:lastModifiedBy>
  <cp:lastPrinted>2023-03-30T13:18:52Z</cp:lastPrinted>
  <dcterms:created xsi:type="dcterms:W3CDTF">1996-10-08T23:32:33Z</dcterms:created>
  <dcterms:modified xsi:type="dcterms:W3CDTF">2026-06-09T06:04:27Z</dcterms:modified>
</cp:coreProperties>
</file>