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28800" windowHeight="13590" tabRatio="922" activeTab="4"/>
  </bookViews>
  <sheets>
    <sheet name="раздел 1" sheetId="29" r:id="rId1"/>
    <sheet name="раздел 2" sheetId="30" r:id="rId2"/>
    <sheet name="раздел 3" sheetId="23" r:id="rId3"/>
    <sheet name="раздел 4" sheetId="35" r:id="rId4"/>
    <sheet name="раздел 5" sheetId="3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_xlnm.Print_Titles" localSheetId="1">'раздел 2'!$3:$7</definedName>
    <definedName name="_xlnm.Print_Titles" localSheetId="2">'раздел 3'!$4:$6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2'!$A$1:$CD$36</definedName>
    <definedName name="_xlnm.Print_Area" localSheetId="4">'раздел 5'!$A$1:$AX$21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</workbook>
</file>

<file path=xl/calcChain.xml><?xml version="1.0" encoding="utf-8"?>
<calcChain xmlns="http://schemas.openxmlformats.org/spreadsheetml/2006/main">
  <c r="E19" i="36" l="1"/>
  <c r="R11" i="36" l="1"/>
  <c r="AP11" i="36"/>
  <c r="AO11" i="36"/>
  <c r="AN11" i="36"/>
  <c r="AD11" i="36"/>
  <c r="AC11" i="36"/>
  <c r="AB11" i="36"/>
  <c r="Q11" i="36"/>
  <c r="P11" i="36"/>
  <c r="F11" i="36"/>
  <c r="E11" i="36"/>
  <c r="D11" i="36"/>
  <c r="AO8" i="36"/>
  <c r="AN8" i="36"/>
  <c r="AC8" i="36"/>
  <c r="AB8" i="36"/>
  <c r="Q8" i="36"/>
  <c r="P8" i="36"/>
  <c r="E8" i="36"/>
  <c r="AP19" i="36" l="1"/>
  <c r="AD19" i="36"/>
  <c r="R19" i="36"/>
  <c r="F19" i="36"/>
  <c r="AP21" i="36"/>
  <c r="AP20" i="36"/>
  <c r="AD21" i="36"/>
  <c r="AD20" i="36"/>
  <c r="R21" i="36"/>
  <c r="R20" i="36"/>
  <c r="F20" i="36"/>
  <c r="F21" i="36"/>
  <c r="AP17" i="36"/>
  <c r="AP16" i="36"/>
  <c r="AP15" i="36"/>
  <c r="AD17" i="36"/>
  <c r="AD16" i="36"/>
  <c r="AD15" i="36"/>
  <c r="R17" i="36"/>
  <c r="R16" i="36"/>
  <c r="R15" i="36"/>
  <c r="F15" i="36"/>
  <c r="F16" i="36"/>
  <c r="F17" i="36"/>
  <c r="AP13" i="36"/>
  <c r="AP12" i="36"/>
  <c r="AP10" i="36"/>
  <c r="AP8" i="36" s="1"/>
  <c r="AP9" i="36"/>
  <c r="AD13" i="36"/>
  <c r="AD12" i="36"/>
  <c r="AD10" i="36"/>
  <c r="AD8" i="36" s="1"/>
  <c r="AD9" i="36"/>
  <c r="R13" i="36"/>
  <c r="R12" i="36"/>
  <c r="R10" i="36"/>
  <c r="R8" i="36" s="1"/>
  <c r="R9" i="36"/>
  <c r="F10" i="36"/>
  <c r="F8" i="36" s="1"/>
  <c r="F9" i="36"/>
  <c r="F12" i="36"/>
  <c r="F13" i="36"/>
  <c r="E42" i="23" l="1"/>
  <c r="I41" i="23"/>
  <c r="I42" i="23" s="1"/>
  <c r="I14" i="23"/>
  <c r="I15" i="23"/>
  <c r="I16" i="23"/>
  <c r="I17" i="23"/>
  <c r="I34" i="23"/>
  <c r="I33" i="23"/>
  <c r="I32" i="23"/>
  <c r="H35" i="23"/>
  <c r="E35" i="23"/>
  <c r="I25" i="23"/>
  <c r="I24" i="23"/>
  <c r="I26" i="23" s="1"/>
  <c r="E26" i="23"/>
  <c r="I13" i="23"/>
  <c r="I12" i="23"/>
  <c r="I11" i="23"/>
  <c r="I10" i="23"/>
  <c r="I9" i="23"/>
  <c r="I8" i="23"/>
  <c r="E18" i="23"/>
  <c r="I35" i="23" l="1"/>
  <c r="I18" i="23"/>
  <c r="G61" i="23" l="1"/>
  <c r="H61" i="23" s="1"/>
  <c r="G53" i="23"/>
  <c r="H53" i="23" s="1"/>
  <c r="G6" i="23"/>
  <c r="H6" i="23" s="1"/>
  <c r="AC15" i="36" l="1"/>
  <c r="AO15" i="36"/>
  <c r="AO20" i="36" l="1"/>
  <c r="AO21" i="36"/>
  <c r="AC21" i="36"/>
  <c r="AC20" i="36"/>
  <c r="AC19" i="36"/>
  <c r="Q21" i="36"/>
  <c r="Q20" i="36"/>
  <c r="Q15" i="36"/>
  <c r="AO19" i="36" l="1"/>
  <c r="Q19" i="36"/>
  <c r="AO13" i="36" l="1"/>
  <c r="AC10" i="36"/>
  <c r="Q13" i="36" l="1"/>
  <c r="E21" i="36" l="1"/>
  <c r="E20" i="36"/>
  <c r="E15" i="36" l="1"/>
  <c r="AX21" i="36" l="1"/>
  <c r="Z21" i="36"/>
  <c r="AL20" i="36"/>
  <c r="Z20" i="36"/>
  <c r="AN19" i="36"/>
  <c r="AB19" i="36"/>
  <c r="P19" i="36"/>
  <c r="N19" i="36"/>
  <c r="L19" i="36"/>
  <c r="J19" i="36"/>
  <c r="H19" i="36"/>
  <c r="D19" i="36"/>
  <c r="AL17" i="36"/>
  <c r="AL15" i="36" s="1"/>
  <c r="AJ17" i="36"/>
  <c r="AJ15" i="36" s="1"/>
  <c r="AH17" i="36"/>
  <c r="AH15" i="36" s="1"/>
  <c r="AX15" i="36"/>
  <c r="AV15" i="36"/>
  <c r="AT15" i="36"/>
  <c r="AR15" i="36"/>
  <c r="AN15" i="36"/>
  <c r="AF15" i="36"/>
  <c r="AB15" i="36"/>
  <c r="Z15" i="36"/>
  <c r="X15" i="36"/>
  <c r="V15" i="36"/>
  <c r="T15" i="36"/>
  <c r="P15" i="36"/>
  <c r="N15" i="36"/>
  <c r="L15" i="36"/>
  <c r="J15" i="36"/>
  <c r="H15" i="36"/>
  <c r="D15" i="36"/>
  <c r="AX11" i="36"/>
  <c r="AV11" i="36"/>
  <c r="AT11" i="36"/>
  <c r="AR11" i="36"/>
  <c r="AL11" i="36"/>
  <c r="AJ11" i="36"/>
  <c r="AH11" i="36"/>
  <c r="AF11" i="36"/>
  <c r="Z11" i="36"/>
  <c r="X11" i="36"/>
  <c r="V11" i="36"/>
  <c r="T11" i="36"/>
  <c r="N11" i="36"/>
  <c r="L11" i="36"/>
  <c r="J11" i="36"/>
  <c r="H11" i="36"/>
  <c r="AX8" i="36"/>
  <c r="AV8" i="36"/>
  <c r="AT8" i="36"/>
  <c r="AR8" i="36"/>
  <c r="AL8" i="36"/>
  <c r="AJ8" i="36"/>
  <c r="AH8" i="36"/>
  <c r="AF8" i="36"/>
  <c r="Z8" i="36"/>
  <c r="X8" i="36"/>
  <c r="V8" i="36"/>
  <c r="T8" i="36"/>
  <c r="N8" i="36"/>
  <c r="L8" i="36"/>
  <c r="J8" i="36"/>
  <c r="H8" i="36"/>
  <c r="D8" i="36"/>
  <c r="B6" i="36"/>
  <c r="C6" i="36" s="1"/>
  <c r="K5" i="35"/>
  <c r="L5" i="35" s="1"/>
  <c r="O5" i="35" s="1"/>
  <c r="P5" i="35" s="1"/>
  <c r="D6" i="36" l="1"/>
  <c r="AF19" i="36"/>
  <c r="AR19" i="36"/>
  <c r="T19" i="36"/>
  <c r="V21" i="36"/>
  <c r="X21" i="36"/>
  <c r="Z19" i="36"/>
  <c r="AT20" i="36"/>
  <c r="AV20" i="36"/>
  <c r="AX20" i="36"/>
  <c r="AX19" i="36" s="1"/>
  <c r="V20" i="36"/>
  <c r="X20" i="36"/>
  <c r="AH20" i="36"/>
  <c r="AT21" i="36"/>
  <c r="AT19" i="36" s="1"/>
  <c r="AH21" i="36"/>
  <c r="AJ21" i="36"/>
  <c r="AL21" i="36"/>
  <c r="AL19" i="36" s="1"/>
  <c r="AJ20" i="36"/>
  <c r="AV21" i="36"/>
  <c r="X19" i="36" l="1"/>
  <c r="AH19" i="36"/>
  <c r="V19" i="36"/>
  <c r="AV19" i="36"/>
  <c r="AJ19" i="36"/>
  <c r="CE36" i="30" l="1"/>
  <c r="CE35" i="30"/>
  <c r="CE34" i="30"/>
  <c r="CD34" i="30"/>
  <c r="CC34" i="30"/>
  <c r="CB34" i="30"/>
  <c r="CE33" i="30"/>
  <c r="CE32" i="30"/>
  <c r="CE31" i="30"/>
  <c r="CD31" i="30"/>
  <c r="CC31" i="30"/>
  <c r="CB31" i="30"/>
  <c r="CE27" i="30"/>
  <c r="CE26" i="30"/>
  <c r="CE25" i="30"/>
  <c r="CE24" i="30" s="1"/>
  <c r="CE23" i="30" s="1"/>
  <c r="CD25" i="30"/>
  <c r="CD24" i="30" s="1"/>
  <c r="CD23" i="30" s="1"/>
  <c r="CC25" i="30"/>
  <c r="CB25" i="30"/>
  <c r="CC24" i="30"/>
  <c r="CB24" i="30"/>
  <c r="CE21" i="30"/>
  <c r="CE18" i="30" s="1"/>
  <c r="CD18" i="30"/>
  <c r="CC18" i="30"/>
  <c r="CB18" i="30"/>
  <c r="CE15" i="30"/>
  <c r="CE14" i="30"/>
  <c r="CD14" i="30"/>
  <c r="CC14" i="30"/>
  <c r="CB14" i="30"/>
  <c r="CC13" i="30"/>
  <c r="CC17" i="30" s="1"/>
  <c r="CC22" i="30" s="1"/>
  <c r="CE12" i="30"/>
  <c r="CE10" i="30"/>
  <c r="CE9" i="30"/>
  <c r="CE8" i="30" s="1"/>
  <c r="CE13" i="30" s="1"/>
  <c r="CE17" i="30" s="1"/>
  <c r="CE22" i="30" s="1"/>
  <c r="CD8" i="30"/>
  <c r="CD13" i="30" s="1"/>
  <c r="CD17" i="30" s="1"/>
  <c r="CD22" i="30" s="1"/>
  <c r="CC8" i="30"/>
  <c r="CB8" i="30"/>
  <c r="CB13" i="30" s="1"/>
  <c r="CB17" i="30" s="1"/>
  <c r="CB22" i="30" s="1"/>
  <c r="CA36" i="30"/>
  <c r="CA35" i="30"/>
  <c r="CA34" i="30"/>
  <c r="BZ34" i="30"/>
  <c r="BY34" i="30"/>
  <c r="BX34" i="30"/>
  <c r="CA33" i="30"/>
  <c r="CA32" i="30"/>
  <c r="CA31" i="30"/>
  <c r="BZ31" i="30"/>
  <c r="BY31" i="30"/>
  <c r="BY23" i="30" s="1"/>
  <c r="BX31" i="30"/>
  <c r="CA27" i="30"/>
  <c r="CA26" i="30"/>
  <c r="BZ25" i="30"/>
  <c r="BZ24" i="30" s="1"/>
  <c r="BZ23" i="30" s="1"/>
  <c r="BY25" i="30"/>
  <c r="BX25" i="30"/>
  <c r="BY24" i="30"/>
  <c r="BX24" i="30"/>
  <c r="BX23" i="30" s="1"/>
  <c r="CA21" i="30"/>
  <c r="CA18" i="30" s="1"/>
  <c r="BZ18" i="30"/>
  <c r="BY18" i="30"/>
  <c r="BX18" i="30"/>
  <c r="CA15" i="30"/>
  <c r="CA14" i="30"/>
  <c r="BZ14" i="30"/>
  <c r="BY14" i="30"/>
  <c r="BX14" i="30"/>
  <c r="CA12" i="30"/>
  <c r="CA10" i="30"/>
  <c r="CA9" i="30"/>
  <c r="BZ8" i="30"/>
  <c r="BZ13" i="30" s="1"/>
  <c r="BZ17" i="30" s="1"/>
  <c r="BZ22" i="30" s="1"/>
  <c r="BY8" i="30"/>
  <c r="BY13" i="30" s="1"/>
  <c r="BY17" i="30" s="1"/>
  <c r="BY22" i="30" s="1"/>
  <c r="BX8" i="30"/>
  <c r="BX13" i="30" s="1"/>
  <c r="BX17" i="30" s="1"/>
  <c r="BX22" i="30" s="1"/>
  <c r="BW36" i="30"/>
  <c r="BW35" i="30"/>
  <c r="BW34" i="30"/>
  <c r="BV34" i="30"/>
  <c r="BU34" i="30"/>
  <c r="BT34" i="30"/>
  <c r="BW33" i="30"/>
  <c r="BW32" i="30"/>
  <c r="BW31" i="30"/>
  <c r="BV31" i="30"/>
  <c r="BU31" i="30"/>
  <c r="BT31" i="30"/>
  <c r="BW27" i="30"/>
  <c r="BW26" i="30"/>
  <c r="BW25" i="30"/>
  <c r="BW24" i="30" s="1"/>
  <c r="BW23" i="30" s="1"/>
  <c r="BV25" i="30"/>
  <c r="BV24" i="30" s="1"/>
  <c r="BV23" i="30" s="1"/>
  <c r="BU25" i="30"/>
  <c r="BT25" i="30"/>
  <c r="BU24" i="30"/>
  <c r="BT24" i="30"/>
  <c r="BW21" i="30"/>
  <c r="BW18" i="30" s="1"/>
  <c r="BV18" i="30"/>
  <c r="BU18" i="30"/>
  <c r="BT18" i="30"/>
  <c r="BW15" i="30"/>
  <c r="BW14" i="30"/>
  <c r="BV14" i="30"/>
  <c r="BU14" i="30"/>
  <c r="BT14" i="30"/>
  <c r="BU13" i="30"/>
  <c r="BU17" i="30" s="1"/>
  <c r="BU22" i="30" s="1"/>
  <c r="BW12" i="30"/>
  <c r="BW10" i="30"/>
  <c r="BW9" i="30"/>
  <c r="BW8" i="30" s="1"/>
  <c r="BW13" i="30" s="1"/>
  <c r="BW17" i="30" s="1"/>
  <c r="BW22" i="30" s="1"/>
  <c r="BV8" i="30"/>
  <c r="BV13" i="30" s="1"/>
  <c r="BV17" i="30" s="1"/>
  <c r="BV22" i="30" s="1"/>
  <c r="BU8" i="30"/>
  <c r="BT8" i="30"/>
  <c r="BT13" i="30" s="1"/>
  <c r="BT17" i="30" s="1"/>
  <c r="BT22" i="30" s="1"/>
  <c r="BS36" i="30"/>
  <c r="BS35" i="30"/>
  <c r="BS34" i="30"/>
  <c r="BR34" i="30"/>
  <c r="BQ34" i="30"/>
  <c r="BP34" i="30"/>
  <c r="BS33" i="30"/>
  <c r="BS31" i="30" s="1"/>
  <c r="BS32" i="30"/>
  <c r="BR31" i="30"/>
  <c r="BQ31" i="30"/>
  <c r="BP31" i="30"/>
  <c r="BS27" i="30"/>
  <c r="BS26" i="30"/>
  <c r="BS25" i="30" s="1"/>
  <c r="BS24" i="30" s="1"/>
  <c r="BS23" i="30" s="1"/>
  <c r="BR25" i="30"/>
  <c r="BR24" i="30" s="1"/>
  <c r="BR23" i="30" s="1"/>
  <c r="BQ25" i="30"/>
  <c r="BP25" i="30"/>
  <c r="BQ24" i="30"/>
  <c r="BP24" i="30"/>
  <c r="BS21" i="30"/>
  <c r="BS18" i="30"/>
  <c r="BR18" i="30"/>
  <c r="BQ18" i="30"/>
  <c r="BP18" i="30"/>
  <c r="BS15" i="30"/>
  <c r="BS14" i="30" s="1"/>
  <c r="BR14" i="30"/>
  <c r="BQ14" i="30"/>
  <c r="BP14" i="30"/>
  <c r="BS12" i="30"/>
  <c r="BS10" i="30"/>
  <c r="BS9" i="30"/>
  <c r="BS8" i="30" s="1"/>
  <c r="BS13" i="30" s="1"/>
  <c r="BS17" i="30" s="1"/>
  <c r="BS22" i="30" s="1"/>
  <c r="BR8" i="30"/>
  <c r="BR13" i="30" s="1"/>
  <c r="BR17" i="30" s="1"/>
  <c r="BR22" i="30" s="1"/>
  <c r="BQ8" i="30"/>
  <c r="BQ13" i="30" s="1"/>
  <c r="BQ17" i="30" s="1"/>
  <c r="BQ22" i="30" s="1"/>
  <c r="BP8" i="30"/>
  <c r="BP13" i="30" s="1"/>
  <c r="BL25" i="30"/>
  <c r="BL31" i="30"/>
  <c r="BL34" i="30"/>
  <c r="BK36" i="30"/>
  <c r="BK35" i="30"/>
  <c r="BK34" i="30"/>
  <c r="BJ34" i="30"/>
  <c r="BI34" i="30"/>
  <c r="BH34" i="30"/>
  <c r="BK33" i="30"/>
  <c r="BK32" i="30"/>
  <c r="BK31" i="30"/>
  <c r="BJ31" i="30"/>
  <c r="BI31" i="30"/>
  <c r="BH31" i="30"/>
  <c r="BK30" i="30"/>
  <c r="BK29" i="30"/>
  <c r="BK28" i="30"/>
  <c r="BJ28" i="30"/>
  <c r="BI28" i="30"/>
  <c r="BH28" i="30"/>
  <c r="BK27" i="30"/>
  <c r="BK26" i="30"/>
  <c r="BK25" i="30"/>
  <c r="BJ25" i="30"/>
  <c r="BI25" i="30"/>
  <c r="BH25" i="30"/>
  <c r="BI24" i="30"/>
  <c r="BH24" i="30"/>
  <c r="BI23" i="30"/>
  <c r="BH23" i="30"/>
  <c r="BK21" i="30"/>
  <c r="BK20" i="30"/>
  <c r="BK19" i="30"/>
  <c r="BK18" i="30" s="1"/>
  <c r="BJ18" i="30"/>
  <c r="BI18" i="30"/>
  <c r="BH18" i="30"/>
  <c r="BK15" i="30"/>
  <c r="BK14" i="30" s="1"/>
  <c r="BJ14" i="30"/>
  <c r="BI14" i="30"/>
  <c r="BH14" i="30"/>
  <c r="BK12" i="30"/>
  <c r="BK9" i="30"/>
  <c r="BK8" i="30"/>
  <c r="BK13" i="30" s="1"/>
  <c r="BJ8" i="30"/>
  <c r="BJ13" i="30" s="1"/>
  <c r="BI8" i="30"/>
  <c r="BI13" i="30" s="1"/>
  <c r="BH8" i="30"/>
  <c r="BH13" i="30" s="1"/>
  <c r="BG36" i="30"/>
  <c r="BG35" i="30"/>
  <c r="BF34" i="30"/>
  <c r="BE34" i="30"/>
  <c r="BD34" i="30"/>
  <c r="BG33" i="30"/>
  <c r="BG32" i="30"/>
  <c r="BG31" i="30" s="1"/>
  <c r="BF31" i="30"/>
  <c r="BE31" i="30"/>
  <c r="BD31" i="30"/>
  <c r="BG30" i="30"/>
  <c r="BG29" i="30"/>
  <c r="BG28" i="30" s="1"/>
  <c r="BF28" i="30"/>
  <c r="BE28" i="30"/>
  <c r="BD28" i="30"/>
  <c r="BG27" i="30"/>
  <c r="BG26" i="30"/>
  <c r="BG25" i="30" s="1"/>
  <c r="BF25" i="30"/>
  <c r="BE25" i="30"/>
  <c r="BD25" i="30"/>
  <c r="BE24" i="30"/>
  <c r="BE23" i="30" s="1"/>
  <c r="BD24" i="30"/>
  <c r="BD23" i="30" s="1"/>
  <c r="BG21" i="30"/>
  <c r="BG20" i="30"/>
  <c r="BG19" i="30"/>
  <c r="BG18" i="30"/>
  <c r="BF18" i="30"/>
  <c r="BE18" i="30"/>
  <c r="BD18" i="30"/>
  <c r="BG15" i="30"/>
  <c r="BG14" i="30" s="1"/>
  <c r="BF14" i="30"/>
  <c r="BE14" i="30"/>
  <c r="BD14" i="30"/>
  <c r="BG12" i="30"/>
  <c r="BG9" i="30"/>
  <c r="BG8" i="30" s="1"/>
  <c r="BF8" i="30"/>
  <c r="BF13" i="30" s="1"/>
  <c r="BE8" i="30"/>
  <c r="BE13" i="30" s="1"/>
  <c r="BD8" i="30"/>
  <c r="BD13" i="30" s="1"/>
  <c r="BC36" i="30"/>
  <c r="BC35" i="30"/>
  <c r="BC34" i="30" s="1"/>
  <c r="BB34" i="30"/>
  <c r="BA34" i="30"/>
  <c r="AZ34" i="30"/>
  <c r="BC33" i="30"/>
  <c r="BC32" i="30"/>
  <c r="BB31" i="30"/>
  <c r="BA31" i="30"/>
  <c r="AZ31" i="30"/>
  <c r="BC30" i="30"/>
  <c r="BC29" i="30"/>
  <c r="BC28" i="30"/>
  <c r="BB28" i="30"/>
  <c r="BA28" i="30"/>
  <c r="AZ28" i="30"/>
  <c r="BC27" i="30"/>
  <c r="BC26" i="30"/>
  <c r="BC25" i="30"/>
  <c r="BB25" i="30"/>
  <c r="BA25" i="30"/>
  <c r="AZ25" i="30"/>
  <c r="BA24" i="30"/>
  <c r="BA23" i="30" s="1"/>
  <c r="AZ24" i="30"/>
  <c r="AZ23" i="30"/>
  <c r="BC21" i="30"/>
  <c r="BC20" i="30"/>
  <c r="BC19" i="30"/>
  <c r="BC18" i="30"/>
  <c r="BB18" i="30"/>
  <c r="BA18" i="30"/>
  <c r="AZ18" i="30"/>
  <c r="BC15" i="30"/>
  <c r="BC14" i="30" s="1"/>
  <c r="BB14" i="30"/>
  <c r="BA14" i="30"/>
  <c r="AZ14" i="30"/>
  <c r="BC12" i="30"/>
  <c r="BC9" i="30"/>
  <c r="BC8" i="30" s="1"/>
  <c r="BB8" i="30"/>
  <c r="BB13" i="30" s="1"/>
  <c r="BB17" i="30" s="1"/>
  <c r="BA8" i="30"/>
  <c r="BA13" i="30" s="1"/>
  <c r="AZ8" i="30"/>
  <c r="AZ13" i="30" s="1"/>
  <c r="AZ17" i="30" s="1"/>
  <c r="AV28" i="30"/>
  <c r="AV31" i="30"/>
  <c r="AV34" i="30"/>
  <c r="AY36" i="30"/>
  <c r="AY35" i="30"/>
  <c r="AY34" i="30"/>
  <c r="AX34" i="30"/>
  <c r="AW34" i="30"/>
  <c r="AY33" i="30"/>
  <c r="AY32" i="30"/>
  <c r="AY31" i="30" s="1"/>
  <c r="AX31" i="30"/>
  <c r="AW31" i="30"/>
  <c r="AY30" i="30"/>
  <c r="AY29" i="30"/>
  <c r="AX28" i="30"/>
  <c r="AW28" i="30"/>
  <c r="AY27" i="30"/>
  <c r="AY25" i="30" s="1"/>
  <c r="AY26" i="30"/>
  <c r="AX25" i="30"/>
  <c r="AW25" i="30"/>
  <c r="AY21" i="30"/>
  <c r="AY20" i="30"/>
  <c r="AY19" i="30"/>
  <c r="AY18" i="30" s="1"/>
  <c r="AX18" i="30"/>
  <c r="AW18" i="30"/>
  <c r="AY15" i="30"/>
  <c r="AY14" i="30"/>
  <c r="AX14" i="30"/>
  <c r="AW14" i="30"/>
  <c r="AY12" i="30"/>
  <c r="AY9" i="30"/>
  <c r="AY8" i="30" s="1"/>
  <c r="AY13" i="30" s="1"/>
  <c r="AX8" i="30"/>
  <c r="AX13" i="30" s="1"/>
  <c r="AX17" i="30" s="1"/>
  <c r="AX22" i="30" s="1"/>
  <c r="AW8" i="30"/>
  <c r="AW13" i="30" s="1"/>
  <c r="AR34" i="30"/>
  <c r="AR31" i="30"/>
  <c r="AR28" i="30"/>
  <c r="AQ36" i="30"/>
  <c r="AQ35" i="30"/>
  <c r="AQ34" i="30" s="1"/>
  <c r="AP34" i="30"/>
  <c r="AO34" i="30"/>
  <c r="AN34" i="30"/>
  <c r="AQ33" i="30"/>
  <c r="AQ32" i="30"/>
  <c r="AQ31" i="30" s="1"/>
  <c r="AP31" i="30"/>
  <c r="AO31" i="30"/>
  <c r="AN31" i="30"/>
  <c r="AQ30" i="30"/>
  <c r="AQ29" i="30"/>
  <c r="AQ28" i="30" s="1"/>
  <c r="AQ24" i="30" s="1"/>
  <c r="AQ23" i="30" s="1"/>
  <c r="AP28" i="30"/>
  <c r="AP24" i="30" s="1"/>
  <c r="AP23" i="30" s="1"/>
  <c r="AO28" i="30"/>
  <c r="AN28" i="30"/>
  <c r="AO24" i="30"/>
  <c r="AN24" i="30"/>
  <c r="AQ21" i="30"/>
  <c r="AQ20" i="30"/>
  <c r="AQ18" i="30" s="1"/>
  <c r="AQ19" i="30"/>
  <c r="AP18" i="30"/>
  <c r="AO18" i="30"/>
  <c r="AN18" i="30"/>
  <c r="AQ15" i="30"/>
  <c r="AQ14" i="30"/>
  <c r="AP14" i="30"/>
  <c r="AO14" i="30"/>
  <c r="AN14" i="30"/>
  <c r="AQ12" i="30"/>
  <c r="AQ9" i="30"/>
  <c r="AQ8" i="30"/>
  <c r="AQ13" i="30" s="1"/>
  <c r="AP8" i="30"/>
  <c r="AP13" i="30" s="1"/>
  <c r="AO8" i="30"/>
  <c r="AO13" i="30" s="1"/>
  <c r="AN8" i="30"/>
  <c r="AN13" i="30" s="1"/>
  <c r="AM36" i="30"/>
  <c r="AM35" i="30"/>
  <c r="AM34" i="30"/>
  <c r="AL34" i="30"/>
  <c r="AK34" i="30"/>
  <c r="AJ34" i="30"/>
  <c r="AM33" i="30"/>
  <c r="AM32" i="30"/>
  <c r="AM31" i="30"/>
  <c r="AL31" i="30"/>
  <c r="AK31" i="30"/>
  <c r="AJ31" i="30"/>
  <c r="AM30" i="30"/>
  <c r="AM29" i="30"/>
  <c r="AM28" i="30"/>
  <c r="AM24" i="30" s="1"/>
  <c r="AM23" i="30" s="1"/>
  <c r="AL28" i="30"/>
  <c r="AL24" i="30" s="1"/>
  <c r="AL23" i="30" s="1"/>
  <c r="AK28" i="30"/>
  <c r="AJ28" i="30"/>
  <c r="AK24" i="30"/>
  <c r="AK23" i="30" s="1"/>
  <c r="AJ24" i="30"/>
  <c r="AJ23" i="30" s="1"/>
  <c r="AM21" i="30"/>
  <c r="AM20" i="30"/>
  <c r="AM19" i="30"/>
  <c r="AL18" i="30"/>
  <c r="AK18" i="30"/>
  <c r="AJ18" i="30"/>
  <c r="AM15" i="30"/>
  <c r="AM14" i="30" s="1"/>
  <c r="AL14" i="30"/>
  <c r="AK14" i="30"/>
  <c r="AJ14" i="30"/>
  <c r="AM12" i="30"/>
  <c r="AM9" i="30"/>
  <c r="AM8" i="30" s="1"/>
  <c r="AM13" i="30" s="1"/>
  <c r="AM17" i="30" s="1"/>
  <c r="AL8" i="30"/>
  <c r="AL13" i="30" s="1"/>
  <c r="AK8" i="30"/>
  <c r="AK13" i="30" s="1"/>
  <c r="AJ8" i="30"/>
  <c r="AJ13" i="30" s="1"/>
  <c r="AI36" i="30"/>
  <c r="AI35" i="30"/>
  <c r="AI34" i="30" s="1"/>
  <c r="AH34" i="30"/>
  <c r="AG34" i="30"/>
  <c r="AF34" i="30"/>
  <c r="AI33" i="30"/>
  <c r="AI32" i="30"/>
  <c r="AI31" i="30" s="1"/>
  <c r="AH31" i="30"/>
  <c r="AG31" i="30"/>
  <c r="AF31" i="30"/>
  <c r="AI30" i="30"/>
  <c r="AI29" i="30"/>
  <c r="AI28" i="30"/>
  <c r="AI24" i="30" s="1"/>
  <c r="AH28" i="30"/>
  <c r="AH24" i="30" s="1"/>
  <c r="AG28" i="30"/>
  <c r="AF28" i="30"/>
  <c r="AG24" i="30"/>
  <c r="AF24" i="30"/>
  <c r="AI21" i="30"/>
  <c r="AI20" i="30"/>
  <c r="AI19" i="30"/>
  <c r="AH18" i="30"/>
  <c r="AG18" i="30"/>
  <c r="AF18" i="30"/>
  <c r="AI15" i="30"/>
  <c r="AI14" i="30" s="1"/>
  <c r="AH14" i="30"/>
  <c r="AG14" i="30"/>
  <c r="AF14" i="30"/>
  <c r="AI12" i="30"/>
  <c r="AI9" i="30"/>
  <c r="AI8" i="30"/>
  <c r="AI13" i="30" s="1"/>
  <c r="AH8" i="30"/>
  <c r="AH13" i="30" s="1"/>
  <c r="AG8" i="30"/>
  <c r="AG13" i="30" s="1"/>
  <c r="AF8" i="30"/>
  <c r="AF13" i="30" s="1"/>
  <c r="AB28" i="30"/>
  <c r="AB31" i="30"/>
  <c r="AB34" i="30"/>
  <c r="X28" i="30"/>
  <c r="X31" i="30"/>
  <c r="X34" i="30"/>
  <c r="BG24" i="30" l="1"/>
  <c r="BG23" i="30" s="1"/>
  <c r="AI23" i="30"/>
  <c r="AY24" i="30"/>
  <c r="AY23" i="30" s="1"/>
  <c r="AX24" i="30"/>
  <c r="AX23" i="30" s="1"/>
  <c r="BC24" i="30"/>
  <c r="BC23" i="30" s="1"/>
  <c r="BF24" i="30"/>
  <c r="BF23" i="30" s="1"/>
  <c r="BK24" i="30"/>
  <c r="BK23" i="30" s="1"/>
  <c r="BP23" i="30"/>
  <c r="BU23" i="30"/>
  <c r="CC23" i="30"/>
  <c r="AI18" i="30"/>
  <c r="AH23" i="30"/>
  <c r="AM18" i="30"/>
  <c r="AM22" i="30" s="1"/>
  <c r="AW17" i="30"/>
  <c r="AW22" i="30" s="1"/>
  <c r="AW24" i="30"/>
  <c r="AW23" i="30" s="1"/>
  <c r="AY28" i="30"/>
  <c r="BA17" i="30"/>
  <c r="BC13" i="30"/>
  <c r="BC17" i="30" s="1"/>
  <c r="BB24" i="30"/>
  <c r="BB23" i="30" s="1"/>
  <c r="BC31" i="30"/>
  <c r="BG13" i="30"/>
  <c r="BG17" i="30" s="1"/>
  <c r="BG22" i="30" s="1"/>
  <c r="BG34" i="30"/>
  <c r="BJ24" i="30"/>
  <c r="BJ23" i="30" s="1"/>
  <c r="BQ23" i="30"/>
  <c r="BT23" i="30"/>
  <c r="CA8" i="30"/>
  <c r="CA13" i="30" s="1"/>
  <c r="CA17" i="30" s="1"/>
  <c r="CA25" i="30"/>
  <c r="CA24" i="30" s="1"/>
  <c r="CA23" i="30" s="1"/>
  <c r="CB23" i="30"/>
  <c r="CA22" i="30"/>
  <c r="AZ22" i="30"/>
  <c r="BA22" i="30"/>
  <c r="BB22" i="30"/>
  <c r="BC22" i="30"/>
  <c r="AQ17" i="30"/>
  <c r="AQ22" i="30" s="1"/>
  <c r="BH17" i="30"/>
  <c r="BI17" i="30"/>
  <c r="BI22" i="30" s="1"/>
  <c r="BJ17" i="30"/>
  <c r="BJ22" i="30" s="1"/>
  <c r="BK17" i="30"/>
  <c r="AJ17" i="30"/>
  <c r="AJ22" i="30" s="1"/>
  <c r="AO23" i="30"/>
  <c r="AY17" i="30"/>
  <c r="AY22" i="30" s="1"/>
  <c r="BD17" i="30"/>
  <c r="BD22" i="30" s="1"/>
  <c r="BH22" i="30"/>
  <c r="AH17" i="30"/>
  <c r="AH22" i="30" s="1"/>
  <c r="AN23" i="30"/>
  <c r="AK17" i="30"/>
  <c r="AK22" i="30" s="1"/>
  <c r="BE17" i="30"/>
  <c r="BE22" i="30" s="1"/>
  <c r="AL17" i="30"/>
  <c r="AL22" i="30" s="1"/>
  <c r="BF17" i="30"/>
  <c r="BF22" i="30" s="1"/>
  <c r="BP17" i="30"/>
  <c r="BP22" i="30" s="1"/>
  <c r="BK22" i="30"/>
  <c r="AP17" i="30"/>
  <c r="AP22" i="30" s="1"/>
  <c r="AG23" i="30"/>
  <c r="AF23" i="30"/>
  <c r="AN17" i="30"/>
  <c r="AN22" i="30" s="1"/>
  <c r="AO17" i="30"/>
  <c r="AO22" i="30" s="1"/>
  <c r="AF17" i="30"/>
  <c r="AF22" i="30" s="1"/>
  <c r="AG17" i="30"/>
  <c r="AG22" i="30" s="1"/>
  <c r="AI17" i="30"/>
  <c r="AI22" i="30" l="1"/>
  <c r="W36" i="30"/>
  <c r="W35" i="30"/>
  <c r="W34" i="30" s="1"/>
  <c r="V34" i="30"/>
  <c r="U34" i="30"/>
  <c r="T34" i="30"/>
  <c r="W33" i="30"/>
  <c r="W32" i="30"/>
  <c r="V31" i="30"/>
  <c r="U31" i="30"/>
  <c r="T31" i="30"/>
  <c r="W30" i="30"/>
  <c r="W29" i="30"/>
  <c r="W28" i="30"/>
  <c r="W24" i="30" s="1"/>
  <c r="V28" i="30"/>
  <c r="V24" i="30" s="1"/>
  <c r="U28" i="30"/>
  <c r="T28" i="30"/>
  <c r="U24" i="30"/>
  <c r="U23" i="30" s="1"/>
  <c r="T24" i="30"/>
  <c r="W21" i="30"/>
  <c r="W20" i="30"/>
  <c r="W19" i="30"/>
  <c r="V18" i="30"/>
  <c r="U18" i="30"/>
  <c r="T18" i="30"/>
  <c r="W15" i="30"/>
  <c r="W14" i="30" s="1"/>
  <c r="V14" i="30"/>
  <c r="U14" i="30"/>
  <c r="T14" i="30"/>
  <c r="W12" i="30"/>
  <c r="W10" i="30"/>
  <c r="W8" i="30" s="1"/>
  <c r="W13" i="30" s="1"/>
  <c r="V8" i="30"/>
  <c r="V13" i="30" s="1"/>
  <c r="U8" i="30"/>
  <c r="U13" i="30" s="1"/>
  <c r="U17" i="30" s="1"/>
  <c r="T8" i="30"/>
  <c r="T13" i="30" s="1"/>
  <c r="T17" i="30" s="1"/>
  <c r="U7" i="30"/>
  <c r="V7" i="30" s="1"/>
  <c r="W7" i="30" s="1"/>
  <c r="S36" i="30"/>
  <c r="S35" i="30"/>
  <c r="R34" i="30"/>
  <c r="Q34" i="30"/>
  <c r="P34" i="30"/>
  <c r="S33" i="30"/>
  <c r="S32" i="30"/>
  <c r="S31" i="30" s="1"/>
  <c r="R31" i="30"/>
  <c r="Q31" i="30"/>
  <c r="P31" i="30"/>
  <c r="S30" i="30"/>
  <c r="S29" i="30"/>
  <c r="S28" i="30" s="1"/>
  <c r="S24" i="30" s="1"/>
  <c r="R28" i="30"/>
  <c r="R24" i="30" s="1"/>
  <c r="R23" i="30" s="1"/>
  <c r="Q28" i="30"/>
  <c r="Q24" i="30" s="1"/>
  <c r="Q23" i="30" s="1"/>
  <c r="P28" i="30"/>
  <c r="P24" i="30" s="1"/>
  <c r="P23" i="30" s="1"/>
  <c r="S21" i="30"/>
  <c r="S20" i="30"/>
  <c r="S19" i="30"/>
  <c r="R18" i="30"/>
  <c r="Q18" i="30"/>
  <c r="P18" i="30"/>
  <c r="S15" i="30"/>
  <c r="S14" i="30"/>
  <c r="R14" i="30"/>
  <c r="Q14" i="30"/>
  <c r="P14" i="30"/>
  <c r="S12" i="30"/>
  <c r="S10" i="30"/>
  <c r="S8" i="30"/>
  <c r="S13" i="30" s="1"/>
  <c r="S17" i="30" s="1"/>
  <c r="R8" i="30"/>
  <c r="R13" i="30" s="1"/>
  <c r="R17" i="30" s="1"/>
  <c r="Q8" i="30"/>
  <c r="Q13" i="30" s="1"/>
  <c r="Q17" i="30" s="1"/>
  <c r="P8" i="30"/>
  <c r="P13" i="30" s="1"/>
  <c r="P17" i="30" s="1"/>
  <c r="Q7" i="30"/>
  <c r="R7" i="30" s="1"/>
  <c r="S7" i="30" s="1"/>
  <c r="O36" i="30"/>
  <c r="O35" i="30"/>
  <c r="O34" i="30" s="1"/>
  <c r="N34" i="30"/>
  <c r="M34" i="30"/>
  <c r="L34" i="30"/>
  <c r="O33" i="30"/>
  <c r="O32" i="30"/>
  <c r="O31" i="30"/>
  <c r="N31" i="30"/>
  <c r="M31" i="30"/>
  <c r="L31" i="30"/>
  <c r="O30" i="30"/>
  <c r="O29" i="30"/>
  <c r="O28" i="30"/>
  <c r="O24" i="30" s="1"/>
  <c r="O23" i="30" s="1"/>
  <c r="N28" i="30"/>
  <c r="N24" i="30" s="1"/>
  <c r="N23" i="30" s="1"/>
  <c r="M28" i="30"/>
  <c r="L28" i="30"/>
  <c r="M24" i="30"/>
  <c r="L24" i="30"/>
  <c r="O21" i="30"/>
  <c r="O20" i="30"/>
  <c r="O19" i="30"/>
  <c r="N18" i="30"/>
  <c r="M18" i="30"/>
  <c r="L18" i="30"/>
  <c r="O15" i="30"/>
  <c r="O14" i="30" s="1"/>
  <c r="N14" i="30"/>
  <c r="M14" i="30"/>
  <c r="L14" i="30"/>
  <c r="O12" i="30"/>
  <c r="O10" i="30"/>
  <c r="O8" i="30"/>
  <c r="O13" i="30" s="1"/>
  <c r="O17" i="30" s="1"/>
  <c r="N8" i="30"/>
  <c r="N13" i="30" s="1"/>
  <c r="N17" i="30" s="1"/>
  <c r="N22" i="30" s="1"/>
  <c r="M8" i="30"/>
  <c r="M13" i="30" s="1"/>
  <c r="L8" i="30"/>
  <c r="L13" i="30" s="1"/>
  <c r="M7" i="30"/>
  <c r="N7" i="30" s="1"/>
  <c r="O7" i="30" s="1"/>
  <c r="H34" i="30"/>
  <c r="D34" i="30"/>
  <c r="H31" i="30"/>
  <c r="D31" i="30"/>
  <c r="H28" i="30"/>
  <c r="D28" i="30"/>
  <c r="K36" i="30"/>
  <c r="K35" i="30"/>
  <c r="K34" i="30" s="1"/>
  <c r="J34" i="30"/>
  <c r="I34" i="30"/>
  <c r="K33" i="30"/>
  <c r="K32" i="30"/>
  <c r="K31" i="30" s="1"/>
  <c r="J31" i="30"/>
  <c r="I31" i="30"/>
  <c r="K30" i="30"/>
  <c r="K29" i="30"/>
  <c r="K28" i="30"/>
  <c r="K24" i="30" s="1"/>
  <c r="K23" i="30" s="1"/>
  <c r="J28" i="30"/>
  <c r="J24" i="30" s="1"/>
  <c r="I28" i="30"/>
  <c r="I24" i="30" s="1"/>
  <c r="I23" i="30" s="1"/>
  <c r="K21" i="30"/>
  <c r="K20" i="30"/>
  <c r="K19" i="30"/>
  <c r="K18" i="30" s="1"/>
  <c r="J18" i="30"/>
  <c r="I18" i="30"/>
  <c r="K15" i="30"/>
  <c r="K14" i="30" s="1"/>
  <c r="J14" i="30"/>
  <c r="I14" i="30"/>
  <c r="K12" i="30"/>
  <c r="K10" i="30"/>
  <c r="K8" i="30"/>
  <c r="K13" i="30" s="1"/>
  <c r="J8" i="30"/>
  <c r="J13" i="30" s="1"/>
  <c r="I8" i="30"/>
  <c r="I13" i="30" s="1"/>
  <c r="J23" i="30" l="1"/>
  <c r="O18" i="30"/>
  <c r="O22" i="30" s="1"/>
  <c r="S18" i="30"/>
  <c r="S34" i="30"/>
  <c r="S23" i="30" s="1"/>
  <c r="W18" i="30"/>
  <c r="T23" i="30"/>
  <c r="V23" i="30"/>
  <c r="W31" i="30"/>
  <c r="W23" i="30" s="1"/>
  <c r="P22" i="30"/>
  <c r="Q22" i="30"/>
  <c r="R22" i="30"/>
  <c r="L23" i="30"/>
  <c r="S22" i="30"/>
  <c r="M23" i="30"/>
  <c r="W17" i="30"/>
  <c r="W22" i="30" s="1"/>
  <c r="V17" i="30"/>
  <c r="V22" i="30" s="1"/>
  <c r="T22" i="30"/>
  <c r="M17" i="30"/>
  <c r="M22" i="30" s="1"/>
  <c r="U22" i="30"/>
  <c r="L17" i="30"/>
  <c r="L22" i="30" s="1"/>
  <c r="J17" i="30"/>
  <c r="J22" i="30" s="1"/>
  <c r="I17" i="30"/>
  <c r="I22" i="30" s="1"/>
  <c r="K17" i="30"/>
  <c r="K22" i="30" s="1"/>
  <c r="AE20" i="30" l="1"/>
  <c r="AE21" i="30"/>
  <c r="AE19" i="30"/>
  <c r="I7" i="30" l="1"/>
  <c r="J7" i="30" s="1"/>
  <c r="K7" i="30" s="1"/>
  <c r="AD34" i="30"/>
  <c r="AC34" i="30"/>
  <c r="AD31" i="30"/>
  <c r="AC31" i="30"/>
  <c r="AD28" i="30"/>
  <c r="AC28" i="30"/>
  <c r="AD18" i="30"/>
  <c r="AC18" i="30"/>
  <c r="AD14" i="30"/>
  <c r="AC14" i="30"/>
  <c r="AD8" i="30"/>
  <c r="AD13" i="30" s="1"/>
  <c r="AC8" i="30"/>
  <c r="AC13" i="30" s="1"/>
  <c r="AE36" i="30"/>
  <c r="AE35" i="30"/>
  <c r="AE33" i="30"/>
  <c r="AE32" i="30"/>
  <c r="AE30" i="30"/>
  <c r="AE29" i="30"/>
  <c r="AE15" i="30"/>
  <c r="AE12" i="30"/>
  <c r="AE9" i="30"/>
  <c r="AE14" i="30" l="1"/>
  <c r="AE31" i="30"/>
  <c r="AD17" i="30"/>
  <c r="AD22" i="30" s="1"/>
  <c r="AD24" i="30"/>
  <c r="AD23" i="30" s="1"/>
  <c r="AC24" i="30"/>
  <c r="AC23" i="30" s="1"/>
  <c r="AC17" i="30"/>
  <c r="AC22" i="30" s="1"/>
  <c r="AE8" i="30"/>
  <c r="AE13" i="30" s="1"/>
  <c r="AE34" i="30"/>
  <c r="AE28" i="30"/>
  <c r="AE18" i="30"/>
  <c r="AE17" i="30" l="1"/>
  <c r="AE22" i="30" s="1"/>
  <c r="AE24" i="30"/>
  <c r="AE23" i="30" s="1"/>
  <c r="BO33" i="30" l="1"/>
  <c r="BL24" i="30"/>
  <c r="BL23" i="30" s="1"/>
  <c r="BO36" i="30"/>
  <c r="BO35" i="30"/>
  <c r="BN34" i="30"/>
  <c r="BM34" i="30"/>
  <c r="BN31" i="30"/>
  <c r="BO27" i="30"/>
  <c r="BO26" i="30"/>
  <c r="BN25" i="30"/>
  <c r="BM25" i="30"/>
  <c r="BO21" i="30"/>
  <c r="BN18" i="30"/>
  <c r="BM18" i="30"/>
  <c r="BL18" i="30"/>
  <c r="BO15" i="30"/>
  <c r="BN14" i="30"/>
  <c r="BM14" i="30"/>
  <c r="BL14" i="30"/>
  <c r="BO12" i="30"/>
  <c r="BO10" i="30"/>
  <c r="BO9" i="30"/>
  <c r="BN8" i="30"/>
  <c r="BN13" i="30" s="1"/>
  <c r="BM8" i="30"/>
  <c r="BM13" i="30" s="1"/>
  <c r="BL8" i="30"/>
  <c r="BL13" i="30" s="1"/>
  <c r="AU36" i="30"/>
  <c r="AU35" i="30"/>
  <c r="AT34" i="30"/>
  <c r="AS34" i="30"/>
  <c r="AU32" i="30"/>
  <c r="AT31" i="30"/>
  <c r="AS31" i="30"/>
  <c r="AU30" i="30"/>
  <c r="AU29" i="30"/>
  <c r="AT28" i="30"/>
  <c r="AS28" i="30"/>
  <c r="AV25" i="30"/>
  <c r="AV24" i="30" s="1"/>
  <c r="AV23" i="30" s="1"/>
  <c r="AR24" i="30"/>
  <c r="AR23" i="30" s="1"/>
  <c r="AU21" i="30"/>
  <c r="AV18" i="30"/>
  <c r="AT18" i="30"/>
  <c r="AS18" i="30"/>
  <c r="AR18" i="30"/>
  <c r="AU15" i="30"/>
  <c r="AV14" i="30"/>
  <c r="AT14" i="30"/>
  <c r="AS14" i="30"/>
  <c r="AR14" i="30"/>
  <c r="AU12" i="30"/>
  <c r="AU9" i="30"/>
  <c r="AV8" i="30"/>
  <c r="AV13" i="30" s="1"/>
  <c r="AT8" i="30"/>
  <c r="AT13" i="30" s="1"/>
  <c r="AS8" i="30"/>
  <c r="AS13" i="30" s="1"/>
  <c r="AR8" i="30"/>
  <c r="AR13" i="30" s="1"/>
  <c r="AA36" i="30"/>
  <c r="AA35" i="30"/>
  <c r="Z34" i="30"/>
  <c r="Y34" i="30"/>
  <c r="AA33" i="30"/>
  <c r="AA32" i="30"/>
  <c r="Z31" i="30"/>
  <c r="Y31" i="30"/>
  <c r="AA30" i="30"/>
  <c r="AA29" i="30"/>
  <c r="Z28" i="30"/>
  <c r="Y28" i="30"/>
  <c r="AB24" i="30"/>
  <c r="AB23" i="30" s="1"/>
  <c r="X24" i="30"/>
  <c r="X23" i="30" s="1"/>
  <c r="AA21" i="30"/>
  <c r="AA20" i="30"/>
  <c r="AA19" i="30"/>
  <c r="AB18" i="30"/>
  <c r="Z18" i="30"/>
  <c r="Y18" i="30"/>
  <c r="X18" i="30"/>
  <c r="AA15" i="30"/>
  <c r="AB14" i="30"/>
  <c r="Z14" i="30"/>
  <c r="Y14" i="30"/>
  <c r="X14" i="30"/>
  <c r="AA12" i="30"/>
  <c r="AA9" i="30"/>
  <c r="AB8" i="30"/>
  <c r="AB13" i="30" s="1"/>
  <c r="Z8" i="30"/>
  <c r="Z13" i="30" s="1"/>
  <c r="Y8" i="30"/>
  <c r="Y13" i="30" s="1"/>
  <c r="X8" i="30"/>
  <c r="X13" i="30" s="1"/>
  <c r="Y7" i="30"/>
  <c r="Z7" i="30" s="1"/>
  <c r="AA7" i="30" s="1"/>
  <c r="AB7" i="30" s="1"/>
  <c r="H24" i="30"/>
  <c r="H23" i="30" s="1"/>
  <c r="H18" i="30"/>
  <c r="H14" i="30"/>
  <c r="H8" i="30"/>
  <c r="H13" i="30" s="1"/>
  <c r="G36" i="30"/>
  <c r="G35" i="30"/>
  <c r="G33" i="30"/>
  <c r="G32" i="30"/>
  <c r="G30" i="30"/>
  <c r="G29" i="30"/>
  <c r="G21" i="30"/>
  <c r="G20" i="30"/>
  <c r="G19" i="30"/>
  <c r="G12" i="30"/>
  <c r="G10" i="30"/>
  <c r="F34" i="30"/>
  <c r="E34" i="30"/>
  <c r="F31" i="30"/>
  <c r="E31" i="30"/>
  <c r="F28" i="30"/>
  <c r="E28" i="30"/>
  <c r="F18" i="30"/>
  <c r="E18" i="30"/>
  <c r="F8" i="30"/>
  <c r="F13" i="30" s="1"/>
  <c r="E8" i="30"/>
  <c r="E13" i="30" s="1"/>
  <c r="D24" i="30"/>
  <c r="D23" i="30" s="1"/>
  <c r="D18" i="30"/>
  <c r="D14" i="30"/>
  <c r="D8" i="30"/>
  <c r="D13" i="30" s="1"/>
  <c r="D7" i="30"/>
  <c r="AR17" i="30" l="1"/>
  <c r="AR22" i="30" s="1"/>
  <c r="AV17" i="30"/>
  <c r="AV22" i="30" s="1"/>
  <c r="X17" i="30"/>
  <c r="Z17" i="30"/>
  <c r="E24" i="30"/>
  <c r="E23" i="30" s="1"/>
  <c r="F24" i="30"/>
  <c r="F23" i="30" s="1"/>
  <c r="AT24" i="30"/>
  <c r="AT23" i="30" s="1"/>
  <c r="BN24" i="30"/>
  <c r="BN23" i="30" s="1"/>
  <c r="X22" i="30"/>
  <c r="G8" i="30"/>
  <c r="AU8" i="30"/>
  <c r="AU13" i="30" s="1"/>
  <c r="AU14" i="30"/>
  <c r="Z22" i="30"/>
  <c r="BO18" i="30"/>
  <c r="BM24" i="30"/>
  <c r="AC7" i="30"/>
  <c r="AD7" i="30" s="1"/>
  <c r="AE7" i="30" s="1"/>
  <c r="AF7" i="30" s="1"/>
  <c r="AG7" i="30" s="1"/>
  <c r="AH7" i="30" s="1"/>
  <c r="AI7" i="30" s="1"/>
  <c r="AJ7" i="30" s="1"/>
  <c r="AK7" i="30" s="1"/>
  <c r="AL7" i="30" s="1"/>
  <c r="AM7" i="30" s="1"/>
  <c r="AN7" i="30" s="1"/>
  <c r="AO7" i="30" s="1"/>
  <c r="AP7" i="30" s="1"/>
  <c r="AQ7" i="30" s="1"/>
  <c r="D17" i="30"/>
  <c r="D22" i="30" s="1"/>
  <c r="AA8" i="30"/>
  <c r="AA14" i="30"/>
  <c r="Y24" i="30"/>
  <c r="Y23" i="30" s="1"/>
  <c r="BL17" i="30"/>
  <c r="BL22" i="30" s="1"/>
  <c r="BN17" i="30"/>
  <c r="BN22" i="30" s="1"/>
  <c r="BO14" i="30"/>
  <c r="BO34" i="30"/>
  <c r="BO25" i="30"/>
  <c r="BO8" i="30"/>
  <c r="AU31" i="30"/>
  <c r="AS24" i="30"/>
  <c r="AS23" i="30" s="1"/>
  <c r="AU28" i="30"/>
  <c r="AU18" i="30"/>
  <c r="AS17" i="30"/>
  <c r="AS22" i="30" s="1"/>
  <c r="AT17" i="30"/>
  <c r="AT22" i="30" s="1"/>
  <c r="AA34" i="30"/>
  <c r="AA31" i="30"/>
  <c r="AA28" i="30"/>
  <c r="AA18" i="30"/>
  <c r="G34" i="30"/>
  <c r="H17" i="30"/>
  <c r="H22" i="30" s="1"/>
  <c r="AB17" i="30"/>
  <c r="AB22" i="30" s="1"/>
  <c r="Z24" i="30"/>
  <c r="Z23" i="30" s="1"/>
  <c r="AU34" i="30"/>
  <c r="G31" i="30"/>
  <c r="G28" i="30"/>
  <c r="F14" i="30"/>
  <c r="F17" i="30" s="1"/>
  <c r="F22" i="30" s="1"/>
  <c r="G18" i="30"/>
  <c r="Y17" i="30"/>
  <c r="Y22" i="30" s="1"/>
  <c r="BM17" i="30"/>
  <c r="BM22" i="30" s="1"/>
  <c r="AS7" i="30" l="1"/>
  <c r="AT7" i="30" s="1"/>
  <c r="AU7" i="30" s="1"/>
  <c r="AV7" i="30" s="1"/>
  <c r="AW7" i="30" s="1"/>
  <c r="AX7" i="30" s="1"/>
  <c r="AY7" i="30" s="1"/>
  <c r="AZ7" i="30" s="1"/>
  <c r="BA7" i="30" s="1"/>
  <c r="BB7" i="30" s="1"/>
  <c r="BC7" i="30" s="1"/>
  <c r="BD7" i="30" s="1"/>
  <c r="BE7" i="30" s="1"/>
  <c r="BF7" i="30" s="1"/>
  <c r="BG7" i="30" s="1"/>
  <c r="BH7" i="30" s="1"/>
  <c r="BI7" i="30" s="1"/>
  <c r="BJ7" i="30" s="1"/>
  <c r="BK7" i="30" s="1"/>
  <c r="G13" i="30"/>
  <c r="G24" i="30"/>
  <c r="G23" i="30" s="1"/>
  <c r="AU24" i="30"/>
  <c r="AU23" i="30" s="1"/>
  <c r="AU17" i="30"/>
  <c r="AU22" i="30" s="1"/>
  <c r="BO24" i="30"/>
  <c r="AA24" i="30"/>
  <c r="AA23" i="30" s="1"/>
  <c r="AA13" i="30"/>
  <c r="AA17" i="30" s="1"/>
  <c r="AA22" i="30" s="1"/>
  <c r="BO13" i="30"/>
  <c r="BO17" i="30" s="1"/>
  <c r="BO22" i="30" s="1"/>
  <c r="BO32" i="30"/>
  <c r="BO31" i="30" s="1"/>
  <c r="BM31" i="30"/>
  <c r="BM23" i="30" s="1"/>
  <c r="BO23" i="30" l="1"/>
  <c r="E14" i="30"/>
  <c r="E17" i="30" s="1"/>
  <c r="E22" i="30" s="1"/>
  <c r="G15" i="30"/>
  <c r="G14" i="30" s="1"/>
  <c r="BM7" i="30" l="1"/>
  <c r="BN7" i="30" s="1"/>
  <c r="BO7" i="30" s="1"/>
  <c r="BP7" i="30"/>
  <c r="G17" i="30"/>
  <c r="G22" i="30" s="1"/>
  <c r="BQ7" i="30" l="1"/>
  <c r="BR7" i="30" s="1"/>
  <c r="BS7" i="30" s="1"/>
  <c r="BT7" i="30"/>
  <c r="BU7" i="30" l="1"/>
  <c r="BV7" i="30" s="1"/>
  <c r="BW7" i="30" s="1"/>
  <c r="BX7" i="30"/>
  <c r="BY7" i="30" l="1"/>
  <c r="BZ7" i="30" s="1"/>
  <c r="CA7" i="30" s="1"/>
  <c r="CB7" i="30"/>
  <c r="CC7" i="30" s="1"/>
  <c r="CD7" i="30" s="1"/>
  <c r="CE7" i="30" s="1"/>
</calcChain>
</file>

<file path=xl/comments1.xml><?xml version="1.0" encoding="utf-8"?>
<comments xmlns="http://schemas.openxmlformats.org/spreadsheetml/2006/main">
  <authors>
    <author>kzs001</author>
    <author>Петрова Татьяна Геннадьевна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kzs001:</t>
        </r>
        <r>
          <rPr>
            <sz val="9"/>
            <color indexed="81"/>
            <rFont val="Tahoma"/>
            <family val="2"/>
            <charset val="204"/>
          </rPr>
          <t xml:space="preserve">
определяется как отношение количества аварий на централизованных системах водоснабжения к протяженности сетей и определяется в единицах на 1 км сети</t>
        </r>
      </text>
    </comment>
    <comment ref="AF17" authorId="1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имеется ПЗ</t>
        </r>
      </text>
    </comment>
  </commentList>
</comments>
</file>

<file path=xl/sharedStrings.xml><?xml version="1.0" encoding="utf-8"?>
<sst xmlns="http://schemas.openxmlformats.org/spreadsheetml/2006/main" count="552" uniqueCount="186">
  <si>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</si>
  <si>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</si>
  <si>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</si>
  <si>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</si>
  <si>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</si>
  <si>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</si>
  <si>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</si>
  <si>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</si>
  <si>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</si>
  <si>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</si>
  <si>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</si>
  <si>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</si>
  <si>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</si>
  <si>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</si>
  <si>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</si>
  <si>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</si>
  <si>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</si>
  <si>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</si>
  <si>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</si>
  <si>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</si>
  <si>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2.1</t>
  </si>
  <si>
    <t>ед./км</t>
  </si>
  <si>
    <t>Наименование</t>
  </si>
  <si>
    <t>* План мероприятий по энергосбережению и повышению энергетической эффективности, организацией не представлен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</si>
  <si>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</si>
  <si>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* План мероприятий, направленных на улучшение качества питьевой воды, организацией не представлен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</si>
  <si>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</si>
  <si>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общее количество отобранных проб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</si>
  <si>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</si>
  <si>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I</t>
  </si>
  <si>
    <t>ед.</t>
  </si>
  <si>
    <t>1</t>
  </si>
  <si>
    <t>2.2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</si>
  <si>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</si>
  <si>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</si>
  <si>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</si>
  <si>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II</t>
  </si>
  <si>
    <t>км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</si>
  <si>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</si>
  <si>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</si>
  <si>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2</t>
  </si>
  <si>
    <t>тыс.куб.м</t>
  </si>
  <si>
    <t>III</t>
  </si>
  <si>
    <t>Значение показателя</t>
  </si>
  <si>
    <t>Участок Амгуэма</t>
  </si>
  <si>
    <t>Участок Конергино</t>
  </si>
  <si>
    <t>Участок Эгвекинот</t>
  </si>
  <si>
    <t>Участок Мыс Шмидта, Рыркайпий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</si>
  <si>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</si>
  <si>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</si>
  <si>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</si>
  <si>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</si>
  <si>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</si>
  <si>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</si>
  <si>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</si>
  <si>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689202, Чукотский автономный округ, п. Эгвекинот, ул. Ленина,  д. 18</t>
  </si>
  <si>
    <t>МУП ЖКХ "Иультинское"</t>
  </si>
  <si>
    <t>ОТЧЕТ ОБ ИСПОЛНЕНИИ ПРОИЗВОДСТВЕННОЙ ПРОГРАММЫ</t>
  </si>
  <si>
    <t>№
п/п</t>
  </si>
  <si>
    <t>план</t>
  </si>
  <si>
    <t>факт</t>
  </si>
  <si>
    <t>Объем воды из источников водоснабжения:</t>
  </si>
  <si>
    <t>куб.м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</si>
  <si>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</si>
  <si>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</si>
  <si>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</si>
  <si>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</si>
  <si>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</si>
  <si>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5.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</si>
  <si>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</si>
  <si>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</si>
  <si>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</si>
  <si>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</si>
  <si>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</si>
  <si>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</si>
  <si>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</si>
  <si>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</si>
  <si>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</si>
  <si>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</si>
  <si>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</si>
  <si>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</si>
  <si>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</si>
  <si>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</si>
  <si>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</si>
  <si>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</si>
  <si>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</si>
  <si>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</si>
  <si>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</si>
  <si>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</si>
  <si>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</si>
  <si>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</si>
  <si>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</si>
  <si>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</si>
  <si>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</si>
  <si>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</si>
  <si>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</si>
  <si>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</si>
  <si>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</si>
  <si>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</si>
  <si>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2. Баланс водоснабжения (питьевая вода (питьевое водоснабжение))</t>
  </si>
  <si>
    <t>год</t>
  </si>
  <si>
    <t>1 полугодие</t>
  </si>
  <si>
    <t>2 полугодие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</si>
  <si>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</si>
  <si>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t xml:space="preserve">ПЛАН </t>
  </si>
  <si>
    <t>ФАКТ</t>
  </si>
  <si>
    <t>Средства на реализацию мероприятия, тыс.руб.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</si>
  <si>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</si>
  <si>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3.2. Мероприятия, направленные на улучшение качества питьевой воды *</t>
  </si>
  <si>
    <t>Раздел 4. Объем финансовых потребностей для реализации производственной программы</t>
  </si>
  <si>
    <t>Раздел 5. Показатели надежности, качества, энергетической эффективности объектов централизованных систем холодного водоснабжения</t>
  </si>
  <si>
    <t>Показатели прозводственной деятельности</t>
  </si>
  <si>
    <t>участок Амгуэма</t>
  </si>
  <si>
    <t>участок Конергино</t>
  </si>
  <si>
    <t>участок Мыс Шмидта, Рыркайпий</t>
  </si>
  <si>
    <t>участок Эгвекинот</t>
  </si>
  <si>
    <t>в сфере водоснабжения (питьевое водоснабжение) за 2019 год</t>
  </si>
  <si>
    <t>2019 год</t>
  </si>
  <si>
    <t>2020 год</t>
  </si>
  <si>
    <t>2021 год</t>
  </si>
  <si>
    <t>2022 год</t>
  </si>
  <si>
    <t>2023 год</t>
  </si>
  <si>
    <t>1.1.</t>
  </si>
  <si>
    <t>Замена ВС на участке ТК4-МКД Гагарина №6</t>
  </si>
  <si>
    <t>1.2.</t>
  </si>
  <si>
    <t xml:space="preserve">Замена ВС на участке ТК4-МКД Гагарина №7 </t>
  </si>
  <si>
    <t>1.3.</t>
  </si>
  <si>
    <t xml:space="preserve">Замена ВС на участке ТК3-МКД Гагарина №8 </t>
  </si>
  <si>
    <t>1.4.</t>
  </si>
  <si>
    <t>Замена ВС на участке ТК3-МКД Гагарина №9</t>
  </si>
  <si>
    <t>1.5.</t>
  </si>
  <si>
    <t xml:space="preserve">Замена ВС на участке ТК2-МКД Гагарина №10 </t>
  </si>
  <si>
    <t>1.6.</t>
  </si>
  <si>
    <t>Замена ВС на участке ТК2-МКД Гагарина №11</t>
  </si>
  <si>
    <t>1.7.</t>
  </si>
  <si>
    <t xml:space="preserve">Замена ВС на участке ТК1-ТК12 </t>
  </si>
  <si>
    <t>1.8.</t>
  </si>
  <si>
    <t>Замена ВС на участке от ТК66-ТК69</t>
  </si>
  <si>
    <t>1.9.</t>
  </si>
  <si>
    <t>Замена ВС на участке от ТК70-МКД Ленина №17</t>
  </si>
  <si>
    <t>1.10.</t>
  </si>
  <si>
    <t xml:space="preserve">Ремонт кровли водовода "7 км" (ДЭС) </t>
  </si>
  <si>
    <t>1.11.</t>
  </si>
  <si>
    <t>Ремонт сетей холодного водоснабжения</t>
  </si>
  <si>
    <t>1.12.</t>
  </si>
  <si>
    <t>1.13.</t>
  </si>
  <si>
    <t>1.14.</t>
  </si>
  <si>
    <t>2.1.</t>
  </si>
  <si>
    <t>Замена ВС на участке ТК12-ТК12/1</t>
  </si>
  <si>
    <t>2.2.</t>
  </si>
  <si>
    <t xml:space="preserve">Замена ВС на участке ТК5-ТК9 </t>
  </si>
  <si>
    <t>2.3.</t>
  </si>
  <si>
    <t>2.4.</t>
  </si>
  <si>
    <t>2.5.</t>
  </si>
  <si>
    <t>2.6.</t>
  </si>
  <si>
    <t xml:space="preserve">3. </t>
  </si>
  <si>
    <t>3.1.</t>
  </si>
  <si>
    <t xml:space="preserve">Замена ВС на участке ТК21-ТК21/1 </t>
  </si>
  <si>
    <t>3.2.</t>
  </si>
  <si>
    <t xml:space="preserve">Замена ВС на участке ТК21-ТК21/3 </t>
  </si>
  <si>
    <t>3.3.</t>
  </si>
  <si>
    <t xml:space="preserve">Замена ВС на участке ТК6-ТК9 </t>
  </si>
  <si>
    <t>3.4.</t>
  </si>
  <si>
    <t>3.5.</t>
  </si>
  <si>
    <t>3.6.</t>
  </si>
  <si>
    <t>3.7.</t>
  </si>
  <si>
    <t>Участок Мыс Шмидта-Рыркайпий</t>
  </si>
  <si>
    <t>4.1.</t>
  </si>
  <si>
    <t xml:space="preserve">Замена ВС на участке ТК1-ТК33 </t>
  </si>
  <si>
    <t>4.2.</t>
  </si>
  <si>
    <t>4.3.</t>
  </si>
  <si>
    <t>4.4.</t>
  </si>
  <si>
    <t>4.5.</t>
  </si>
  <si>
    <t>Отклонение (- не использовано, + перерасход)</t>
  </si>
  <si>
    <t>Причина отклонения</t>
  </si>
  <si>
    <t>доля проб питьевой воды подаваемой с источника водоснабжения, водопроводных станций и или иных объектов централизованной итемы водоснабжения в распределительную водопроводную сеть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</si>
  <si>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 подаваемой с источника водоснабжения, водопроводных станций и или иных объектов централизованной системы водоснабжения в распределительную водопроводную сеть, отобранных по результатам производственного контроля качества питьевой воды, не соответствующих установленным требованиям</t>
  </si>
  <si>
    <t>Показатели эффективности использования ресурсов, в том числе уроветь потерь воды</t>
  </si>
  <si>
    <t>Отклонение</t>
  </si>
  <si>
    <t>Ремонтные работы проведены за счет муниципальных средств</t>
  </si>
  <si>
    <t>Работы запланированны к выполнению в 2020 году</t>
  </si>
  <si>
    <t>Работы не были поведены согласно письму Первого заместителя губернатора ЧАО №11-08/34 от 05.03.2019г</t>
  </si>
  <si>
    <t>Капитальный ремонт участка спутника ТС водовода</t>
  </si>
  <si>
    <t xml:space="preserve">Ремонт участка водовода и спутника теплового сопровождения, протяженностью 8 м </t>
  </si>
  <si>
    <t>Капитальный ремонт участка водовода</t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</si>
  <si>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холодного водоснабжения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</si>
</sst>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0.000"/>
    <numFmt numFmtId="166" formatCode="#,##0.0"/>
    <numFmt numFmtId="167" formatCode="_-* #,##0\ &quot;р.&quot;_-;\-* #,##0\ &quot;р.&quot;_-;_-* &quot;-&quot;\ &quot;р.&quot;_-;_-@_-"/>
    <numFmt numFmtId="168" formatCode="#,##0\ &quot;d.&quot;;[Red]\-#,##0\ &quot;d.&quot;"/>
    <numFmt numFmtId="169" formatCode="#,##0.00\ &quot;d.&quot;;[Red]\-#,##0.00\ &quot;d.&quot;"/>
    <numFmt numFmtId="170" formatCode="#,##0.00\ &quot;đ.&quot;;[Red]\-#,##0.00\ &quot;đ.&quot;"/>
    <numFmt numFmtId="171" formatCode="_-* #,##0\ _đ_._-;\-* #,##0\ _đ_._-;_-* &quot;-&quot;\ _đ_._-;_-@_-"/>
    <numFmt numFmtId="172" formatCode="_-* #,##0.00\ _đ_._-;\-* #,##0.00\ _đ_._-;_-* &quot;-&quot;??\ _đ_._-;_-@_-"/>
    <numFmt numFmtId="173" formatCode="#,##0\ &quot;р.&quot;;[Red]\-#,##0\ &quot;р.&quot;"/>
    <numFmt numFmtId="174" formatCode="_-* #,##0\ _р_._-;\-* #,##0\ _р_._-;_-* &quot;-&quot;\ _р_._-;_-@_-"/>
    <numFmt numFmtId="175" formatCode="_-* #,##0.00\ _р_._-;\-* #,##0.00\ _р_._-;_-* &quot;-&quot;??\ _р_._-;_-@_-"/>
    <numFmt numFmtId="176" formatCode="_-* #,##0.00_р_._-;\-* #,##0.00_р_._-;_-* &quot;-&quot;??_р_._-;_-@_-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0"/>
      <name val="Helv"/>
    </font>
    <font>
      <sz val="11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3">
    <xf numFmtId="0" fontId="0" fillId="0" borderId="0"/>
    <xf numFmtId="0" fontId="8" fillId="0" borderId="0"/>
    <xf numFmtId="0" fontId="13" fillId="0" borderId="0"/>
    <xf numFmtId="0" fontId="7" fillId="0" borderId="0"/>
    <xf numFmtId="0" fontId="7" fillId="0" borderId="0"/>
    <xf numFmtId="0" fontId="21" fillId="0" borderId="0"/>
    <xf numFmtId="9" fontId="21" fillId="0" borderId="0" applyFont="0" applyFill="0" applyBorder="0" applyAlignment="0" applyProtection="0"/>
    <xf numFmtId="0" fontId="7" fillId="0" borderId="0"/>
    <xf numFmtId="167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/>
    <xf numFmtId="0" fontId="8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3" fontId="23" fillId="0" borderId="0" applyFont="0" applyFill="0" applyBorder="0" applyAlignment="0" applyProtection="0"/>
    <xf numFmtId="0" fontId="25" fillId="0" borderId="45" applyBorder="0">
      <alignment horizontal="center" vertical="center" wrapText="1"/>
    </xf>
    <xf numFmtId="0" fontId="2" fillId="0" borderId="0"/>
    <xf numFmtId="0" fontId="8" fillId="0" borderId="0"/>
    <xf numFmtId="0" fontId="21" fillId="0" borderId="0"/>
    <xf numFmtId="0" fontId="13" fillId="0" borderId="0"/>
    <xf numFmtId="0" fontId="26" fillId="0" borderId="0"/>
    <xf numFmtId="0" fontId="27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1" fillId="0" borderId="0"/>
    <xf numFmtId="0" fontId="2" fillId="0" borderId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2" fillId="0" borderId="0"/>
    <xf numFmtId="0" fontId="1" fillId="0" borderId="0"/>
    <xf numFmtId="0" fontId="26" fillId="0" borderId="0"/>
    <xf numFmtId="0" fontId="1" fillId="0" borderId="0"/>
    <xf numFmtId="0" fontId="8" fillId="0" borderId="0"/>
    <xf numFmtId="0" fontId="32" fillId="0" borderId="0"/>
  </cellStyleXfs>
  <cellXfs count="314">
    <xf numFmtId="0" fontId="0" fillId="0" borderId="0" xfId="0"/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3" xfId="1" applyFont="1" applyBorder="1" applyAlignment="1">
      <alignment horizontal="center"/>
    </xf>
    <xf numFmtId="0" fontId="5" fillId="0" borderId="3" xfId="1" applyFont="1" applyBorder="1" applyAlignment="1"/>
    <xf numFmtId="0" fontId="5" fillId="0" borderId="0" xfId="1" applyFont="1" applyBorder="1" applyAlignment="1">
      <alignment horizontal="left" wrapText="1"/>
    </xf>
    <xf numFmtId="0" fontId="7" fillId="0" borderId="0" xfId="0" applyFont="1"/>
    <xf numFmtId="0" fontId="12" fillId="0" borderId="3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19" xfId="2" applyFont="1" applyBorder="1" applyAlignment="1">
      <alignment horizontal="justify" vertical="top" wrapText="1"/>
    </xf>
    <xf numFmtId="0" fontId="9" fillId="0" borderId="20" xfId="2" applyFont="1" applyBorder="1" applyAlignment="1">
      <alignment horizontal="justify" vertical="top" wrapText="1"/>
    </xf>
    <xf numFmtId="1" fontId="5" fillId="0" borderId="21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17" fillId="0" borderId="0" xfId="3" applyFont="1"/>
    <xf numFmtId="0" fontId="9" fillId="0" borderId="0" xfId="3" applyFont="1"/>
    <xf numFmtId="0" fontId="9" fillId="0" borderId="0" xfId="3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0" fillId="0" borderId="0" xfId="3" applyFont="1"/>
    <xf numFmtId="0" fontId="5" fillId="0" borderId="0" xfId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0" fontId="16" fillId="0" borderId="0" xfId="1" applyFont="1"/>
    <xf numFmtId="0" fontId="19" fillId="0" borderId="0" xfId="1" applyFont="1" applyAlignment="1">
      <alignment vertical="top"/>
    </xf>
    <xf numFmtId="0" fontId="20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49" fontId="18" fillId="0" borderId="3" xfId="1" applyNumberFormat="1" applyFont="1" applyBorder="1" applyAlignment="1">
      <alignment horizontal="center" vertical="center" wrapText="1"/>
    </xf>
    <xf numFmtId="0" fontId="18" fillId="0" borderId="3" xfId="1" applyFont="1" applyBorder="1" applyAlignment="1">
      <alignment vertical="center" wrapText="1"/>
    </xf>
    <xf numFmtId="49" fontId="20" fillId="0" borderId="3" xfId="1" applyNumberFormat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left" vertical="center" wrapText="1" indent="1"/>
    </xf>
    <xf numFmtId="0" fontId="20" fillId="0" borderId="3" xfId="1" applyFont="1" applyBorder="1" applyAlignment="1">
      <alignment horizontal="left" vertical="center" wrapText="1" indent="2"/>
    </xf>
    <xf numFmtId="0" fontId="20" fillId="0" borderId="3" xfId="1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8" fillId="0" borderId="3" xfId="1" applyFont="1" applyBorder="1" applyAlignment="1">
      <alignment horizontal="left" vertical="center" wrapText="1" indent="1"/>
    </xf>
    <xf numFmtId="0" fontId="20" fillId="0" borderId="3" xfId="1" applyFont="1" applyBorder="1" applyAlignment="1">
      <alignment horizontal="left" vertical="center" wrapText="1" indent="3"/>
    </xf>
    <xf numFmtId="0" fontId="3" fillId="0" borderId="0" xfId="1" applyFont="1"/>
    <xf numFmtId="0" fontId="20" fillId="0" borderId="3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0" fontId="20" fillId="0" borderId="3" xfId="1" applyFont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/>
    </xf>
    <xf numFmtId="164" fontId="3" fillId="0" borderId="0" xfId="1" applyNumberFormat="1" applyFont="1"/>
    <xf numFmtId="0" fontId="9" fillId="0" borderId="0" xfId="0" applyFont="1"/>
    <xf numFmtId="0" fontId="10" fillId="0" borderId="0" xfId="0" applyFont="1"/>
    <xf numFmtId="0" fontId="9" fillId="0" borderId="3" xfId="0" applyFont="1" applyBorder="1"/>
    <xf numFmtId="4" fontId="9" fillId="0" borderId="0" xfId="0" applyNumberFormat="1" applyFont="1"/>
    <xf numFmtId="166" fontId="20" fillId="0" borderId="3" xfId="1" applyNumberFormat="1" applyFont="1" applyBorder="1" applyAlignment="1">
      <alignment horizontal="center" vertical="center" wrapText="1"/>
    </xf>
    <xf numFmtId="166" fontId="20" fillId="2" borderId="3" xfId="1" applyNumberFormat="1" applyFont="1" applyFill="1" applyBorder="1" applyAlignment="1">
      <alignment horizontal="center" vertical="center" wrapText="1"/>
    </xf>
    <xf numFmtId="166" fontId="18" fillId="2" borderId="3" xfId="1" applyNumberFormat="1" applyFont="1" applyFill="1" applyBorder="1" applyAlignment="1">
      <alignment horizontal="center" vertical="center" wrapText="1"/>
    </xf>
    <xf numFmtId="166" fontId="20" fillId="0" borderId="3" xfId="1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6" fontId="29" fillId="2" borderId="3" xfId="1" applyNumberFormat="1" applyFont="1" applyFill="1" applyBorder="1" applyAlignment="1">
      <alignment horizontal="center" vertical="center" wrapText="1"/>
    </xf>
    <xf numFmtId="0" fontId="5" fillId="0" borderId="35" xfId="1" applyFont="1" applyBorder="1" applyAlignment="1">
      <alignment vertical="center" wrapText="1"/>
    </xf>
    <xf numFmtId="0" fontId="5" fillId="0" borderId="33" xfId="1" applyFont="1" applyBorder="1" applyAlignment="1">
      <alignment vertical="center" wrapText="1"/>
    </xf>
    <xf numFmtId="0" fontId="20" fillId="0" borderId="3" xfId="0" applyFont="1" applyBorder="1" applyAlignment="1">
      <alignment horizontal="center"/>
    </xf>
    <xf numFmtId="0" fontId="11" fillId="0" borderId="3" xfId="0" applyFont="1" applyBorder="1"/>
    <xf numFmtId="0" fontId="10" fillId="0" borderId="35" xfId="0" applyNumberFormat="1" applyFont="1" applyBorder="1" applyAlignment="1">
      <alignment vertical="center" wrapText="1"/>
    </xf>
    <xf numFmtId="0" fontId="10" fillId="0" borderId="33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31" xfId="2" applyFont="1" applyBorder="1" applyAlignment="1">
      <alignment horizontal="justify" vertical="top" wrapText="1"/>
    </xf>
    <xf numFmtId="1" fontId="5" fillId="0" borderId="44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 wrapText="1"/>
    </xf>
    <xf numFmtId="0" fontId="9" fillId="0" borderId="23" xfId="2" applyFont="1" applyBorder="1" applyAlignment="1">
      <alignment horizontal="justify" vertical="top" wrapText="1"/>
    </xf>
    <xf numFmtId="1" fontId="5" fillId="0" borderId="41" xfId="0" applyNumberFormat="1" applyFont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49" fontId="9" fillId="0" borderId="4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center" vertical="center"/>
    </xf>
    <xf numFmtId="49" fontId="9" fillId="0" borderId="25" xfId="2" applyNumberFormat="1" applyFont="1" applyBorder="1" applyAlignment="1">
      <alignment horizontal="center" vertical="center" wrapText="1"/>
    </xf>
    <xf numFmtId="0" fontId="9" fillId="0" borderId="18" xfId="2" applyFont="1" applyBorder="1" applyAlignment="1">
      <alignment horizontal="justify" vertical="top" wrapText="1"/>
    </xf>
    <xf numFmtId="0" fontId="9" fillId="0" borderId="2" xfId="2" applyFont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0" fontId="9" fillId="0" borderId="12" xfId="2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center" vertical="center" wrapText="1"/>
    </xf>
    <xf numFmtId="165" fontId="5" fillId="0" borderId="25" xfId="0" applyNumberFormat="1" applyFont="1" applyFill="1" applyBorder="1" applyAlignment="1">
      <alignment horizontal="center" vertical="center"/>
    </xf>
    <xf numFmtId="165" fontId="5" fillId="0" borderId="39" xfId="0" applyNumberFormat="1" applyFont="1" applyFill="1" applyBorder="1" applyAlignment="1">
      <alignment horizontal="center" vertical="center"/>
    </xf>
    <xf numFmtId="165" fontId="5" fillId="0" borderId="2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justify" vertical="top" wrapText="1"/>
    </xf>
    <xf numFmtId="0" fontId="9" fillId="0" borderId="6" xfId="0" applyFont="1" applyFill="1" applyBorder="1" applyAlignment="1">
      <alignment horizontal="center" vertical="center" wrapText="1"/>
    </xf>
    <xf numFmtId="164" fontId="5" fillId="0" borderId="21" xfId="5" applyNumberFormat="1" applyFont="1" applyFill="1" applyBorder="1" applyAlignment="1">
      <alignment horizontal="center" vertical="center"/>
    </xf>
    <xf numFmtId="164" fontId="5" fillId="0" borderId="38" xfId="5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top" wrapText="1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center" vertical="center" wrapText="1" shrinkToFit="1"/>
    </xf>
    <xf numFmtId="0" fontId="12" fillId="0" borderId="35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2" fontId="3" fillId="0" borderId="35" xfId="0" applyNumberFormat="1" applyFont="1" applyFill="1" applyBorder="1" applyAlignment="1">
      <alignment vertical="center" wrapText="1"/>
    </xf>
    <xf numFmtId="2" fontId="3" fillId="0" borderId="33" xfId="0" applyNumberFormat="1" applyFont="1" applyFill="1" applyBorder="1" applyAlignment="1">
      <alignment vertical="center" wrapText="1"/>
    </xf>
    <xf numFmtId="1" fontId="5" fillId="0" borderId="30" xfId="0" applyNumberFormat="1" applyFont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65" fontId="5" fillId="0" borderId="29" xfId="0" applyNumberFormat="1" applyFont="1" applyFill="1" applyBorder="1" applyAlignment="1">
      <alignment horizontal="center" vertical="center"/>
    </xf>
    <xf numFmtId="164" fontId="5" fillId="0" borderId="30" xfId="5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65" fontId="5" fillId="0" borderId="43" xfId="0" applyNumberFormat="1" applyFont="1" applyFill="1" applyBorder="1" applyAlignment="1">
      <alignment horizontal="center" vertical="center"/>
    </xf>
    <xf numFmtId="164" fontId="5" fillId="0" borderId="14" xfId="5" applyNumberFormat="1" applyFont="1" applyFill="1" applyBorder="1" applyAlignment="1">
      <alignment horizontal="center" vertical="center"/>
    </xf>
    <xf numFmtId="164" fontId="5" fillId="0" borderId="44" xfId="5" applyNumberFormat="1" applyFont="1" applyFill="1" applyBorder="1" applyAlignment="1">
      <alignment horizontal="center" vertical="center"/>
    </xf>
    <xf numFmtId="164" fontId="5" fillId="0" borderId="47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" fontId="5" fillId="0" borderId="41" xfId="0" applyNumberFormat="1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0" fontId="7" fillId="0" borderId="35" xfId="0" applyFont="1" applyBorder="1"/>
    <xf numFmtId="164" fontId="5" fillId="0" borderId="41" xfId="0" applyNumberFormat="1" applyFont="1" applyFill="1" applyBorder="1" applyAlignment="1">
      <alignment horizontal="center" vertical="center"/>
    </xf>
    <xf numFmtId="0" fontId="7" fillId="0" borderId="33" xfId="0" applyFont="1" applyBorder="1"/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1" fontId="5" fillId="0" borderId="6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4" fontId="5" fillId="0" borderId="6" xfId="5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7" fillId="0" borderId="13" xfId="0" applyFont="1" applyBorder="1"/>
    <xf numFmtId="0" fontId="10" fillId="0" borderId="34" xfId="0" applyFont="1" applyBorder="1" applyAlignment="1">
      <alignment vertical="top" wrapText="1"/>
    </xf>
    <xf numFmtId="0" fontId="10" fillId="0" borderId="35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34" xfId="0" applyFont="1" applyFill="1" applyBorder="1" applyAlignment="1">
      <alignment vertical="top" wrapText="1"/>
    </xf>
    <xf numFmtId="0" fontId="10" fillId="0" borderId="35" xfId="0" applyFont="1" applyFill="1" applyBorder="1" applyAlignment="1">
      <alignment vertical="top" wrapText="1"/>
    </xf>
    <xf numFmtId="0" fontId="10" fillId="0" borderId="33" xfId="0" applyFont="1" applyFill="1" applyBorder="1" applyAlignment="1">
      <alignment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6" fillId="0" borderId="13" xfId="1" applyFont="1" applyBorder="1"/>
    <xf numFmtId="0" fontId="19" fillId="0" borderId="13" xfId="1" applyFont="1" applyBorder="1" applyAlignment="1">
      <alignment vertical="top"/>
    </xf>
    <xf numFmtId="0" fontId="3" fillId="0" borderId="13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vertical="center" wrapText="1"/>
    </xf>
    <xf numFmtId="164" fontId="9" fillId="2" borderId="48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9" fillId="0" borderId="6" xfId="0" applyFont="1" applyBorder="1" applyAlignment="1">
      <alignment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/>
    <xf numFmtId="0" fontId="5" fillId="0" borderId="1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5" fillId="0" borderId="20" xfId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6" fillId="0" borderId="1" xfId="1" applyFont="1" applyBorder="1" applyAlignment="1"/>
    <xf numFmtId="0" fontId="9" fillId="0" borderId="1" xfId="0" applyFont="1" applyBorder="1"/>
    <xf numFmtId="0" fontId="5" fillId="0" borderId="20" xfId="1" applyFont="1" applyBorder="1" applyAlignment="1">
      <alignment vertical="center" wrapText="1"/>
    </xf>
    <xf numFmtId="0" fontId="5" fillId="2" borderId="1" xfId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0" borderId="20" xfId="1" applyNumberFormat="1" applyFont="1" applyBorder="1" applyAlignment="1">
      <alignment vertical="center" wrapText="1"/>
    </xf>
    <xf numFmtId="0" fontId="6" fillId="0" borderId="20" xfId="1" applyFont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 vertical="center" wrapText="1"/>
    </xf>
    <xf numFmtId="164" fontId="5" fillId="2" borderId="20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/>
    <xf numFmtId="0" fontId="5" fillId="0" borderId="12" xfId="1" applyFont="1" applyBorder="1" applyAlignment="1"/>
    <xf numFmtId="0" fontId="5" fillId="0" borderId="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/>
    </xf>
    <xf numFmtId="0" fontId="6" fillId="0" borderId="2" xfId="1" applyFont="1" applyBorder="1" applyAlignment="1"/>
    <xf numFmtId="0" fontId="5" fillId="2" borderId="2" xfId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5" fillId="0" borderId="49" xfId="1" applyFont="1" applyBorder="1" applyAlignment="1">
      <alignment horizontal="center"/>
    </xf>
    <xf numFmtId="0" fontId="5" fillId="0" borderId="4" xfId="1" applyFont="1" applyBorder="1" applyAlignment="1"/>
    <xf numFmtId="0" fontId="5" fillId="0" borderId="4" xfId="1" applyFont="1" applyBorder="1" applyAlignment="1">
      <alignment horizontal="center"/>
    </xf>
    <xf numFmtId="0" fontId="5" fillId="0" borderId="49" xfId="1" applyFont="1" applyBorder="1" applyAlignment="1">
      <alignment vertical="center" wrapText="1"/>
    </xf>
    <xf numFmtId="0" fontId="5" fillId="2" borderId="4" xfId="1" applyFont="1" applyFill="1" applyBorder="1" applyAlignment="1">
      <alignment wrapText="1"/>
    </xf>
    <xf numFmtId="164" fontId="9" fillId="2" borderId="49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5" fillId="0" borderId="2" xfId="1" applyFont="1" applyBorder="1" applyAlignment="1">
      <alignment horizontal="center"/>
    </xf>
    <xf numFmtId="0" fontId="6" fillId="0" borderId="1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5" fillId="0" borderId="50" xfId="1" applyFont="1" applyBorder="1" applyAlignment="1">
      <alignment horizontal="center"/>
    </xf>
    <xf numFmtId="0" fontId="5" fillId="0" borderId="28" xfId="1" applyFont="1" applyBorder="1" applyAlignment="1"/>
    <xf numFmtId="0" fontId="5" fillId="0" borderId="28" xfId="1" applyFont="1" applyBorder="1" applyAlignment="1">
      <alignment horizontal="center"/>
    </xf>
    <xf numFmtId="165" fontId="5" fillId="0" borderId="50" xfId="1" applyNumberFormat="1" applyFont="1" applyBorder="1" applyAlignment="1">
      <alignment vertical="center" wrapText="1"/>
    </xf>
    <xf numFmtId="0" fontId="5" fillId="2" borderId="28" xfId="1" applyFont="1" applyFill="1" applyBorder="1" applyAlignment="1">
      <alignment wrapText="1"/>
    </xf>
    <xf numFmtId="0" fontId="5" fillId="2" borderId="28" xfId="1" applyFont="1" applyFill="1" applyBorder="1" applyAlignment="1">
      <alignment vertical="center"/>
    </xf>
    <xf numFmtId="164" fontId="5" fillId="2" borderId="28" xfId="1" applyNumberFormat="1" applyFont="1" applyFill="1" applyBorder="1" applyAlignment="1">
      <alignment horizontal="center" vertical="center" wrapText="1"/>
    </xf>
    <xf numFmtId="0" fontId="9" fillId="0" borderId="28" xfId="0" applyFont="1" applyBorder="1"/>
    <xf numFmtId="165" fontId="5" fillId="0" borderId="49" xfId="1" applyNumberFormat="1" applyFont="1" applyBorder="1" applyAlignment="1">
      <alignment vertical="center" wrapText="1"/>
    </xf>
    <xf numFmtId="0" fontId="6" fillId="0" borderId="48" xfId="1" applyFont="1" applyBorder="1" applyAlignment="1">
      <alignment horizontal="center"/>
    </xf>
    <xf numFmtId="0" fontId="6" fillId="0" borderId="6" xfId="1" applyFont="1" applyBorder="1" applyAlignment="1"/>
    <xf numFmtId="165" fontId="5" fillId="0" borderId="6" xfId="1" applyNumberFormat="1" applyFont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4" fontId="6" fillId="0" borderId="12" xfId="1" applyNumberFormat="1" applyFont="1" applyBorder="1" applyAlignment="1">
      <alignment horizontal="center" vertical="center" wrapText="1"/>
    </xf>
    <xf numFmtId="0" fontId="5" fillId="2" borderId="28" xfId="1" applyFont="1" applyFill="1" applyBorder="1" applyAlignment="1">
      <alignment vertical="center" wrapText="1"/>
    </xf>
    <xf numFmtId="165" fontId="5" fillId="0" borderId="48" xfId="1" applyNumberFormat="1" applyFont="1" applyBorder="1" applyAlignment="1">
      <alignment vertical="center" wrapText="1"/>
    </xf>
    <xf numFmtId="164" fontId="5" fillId="2" borderId="48" xfId="1" applyNumberFormat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64" fontId="6" fillId="2" borderId="12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33" fillId="2" borderId="3" xfId="1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6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6" fillId="0" borderId="9" xfId="1" applyFont="1" applyBorder="1" applyAlignment="1">
      <alignment horizontal="left" vertical="center" wrapText="1"/>
    </xf>
    <xf numFmtId="0" fontId="20" fillId="3" borderId="13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36" xfId="1" applyFont="1" applyFill="1" applyBorder="1" applyAlignment="1">
      <alignment horizontal="center" vertical="center" wrapText="1"/>
    </xf>
    <xf numFmtId="0" fontId="20" fillId="0" borderId="34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0" fillId="3" borderId="34" xfId="1" applyFont="1" applyFill="1" applyBorder="1" applyAlignment="1">
      <alignment horizontal="center" vertical="top"/>
    </xf>
    <xf numFmtId="0" fontId="20" fillId="3" borderId="35" xfId="1" applyFont="1" applyFill="1" applyBorder="1" applyAlignment="1">
      <alignment horizontal="center" vertical="top"/>
    </xf>
    <xf numFmtId="0" fontId="20" fillId="3" borderId="33" xfId="1" applyFont="1" applyFill="1" applyBorder="1" applyAlignment="1">
      <alignment horizontal="center" vertical="top"/>
    </xf>
    <xf numFmtId="0" fontId="6" fillId="0" borderId="0" xfId="1" applyFont="1" applyAlignment="1">
      <alignment horizontal="left" vertical="center"/>
    </xf>
    <xf numFmtId="0" fontId="20" fillId="0" borderId="3" xfId="1" applyFont="1" applyBorder="1" applyAlignment="1">
      <alignment horizontal="center" vertical="center" wrapText="1"/>
    </xf>
    <xf numFmtId="0" fontId="20" fillId="3" borderId="34" xfId="1" applyFont="1" applyFill="1" applyBorder="1" applyAlignment="1">
      <alignment horizontal="center" vertical="center" wrapText="1"/>
    </xf>
    <xf numFmtId="0" fontId="20" fillId="3" borderId="35" xfId="1" applyFont="1" applyFill="1" applyBorder="1" applyAlignment="1">
      <alignment horizontal="center" vertical="center" wrapText="1"/>
    </xf>
    <xf numFmtId="0" fontId="20" fillId="3" borderId="3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5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 wrapText="1"/>
    </xf>
    <xf numFmtId="0" fontId="10" fillId="0" borderId="34" xfId="0" applyNumberFormat="1" applyFont="1" applyBorder="1" applyAlignment="1">
      <alignment horizontal="center" vertical="center" wrapText="1"/>
    </xf>
    <xf numFmtId="0" fontId="10" fillId="0" borderId="3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5" fillId="0" borderId="37" xfId="1" applyFont="1" applyBorder="1" applyAlignment="1">
      <alignment horizontal="left" wrapText="1"/>
    </xf>
    <xf numFmtId="0" fontId="5" fillId="0" borderId="3" xfId="1" applyFont="1" applyBorder="1" applyAlignment="1">
      <alignment horizontal="left"/>
    </xf>
    <xf numFmtId="0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0" fillId="0" borderId="33" xfId="0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2" fontId="3" fillId="0" borderId="34" xfId="0" applyNumberFormat="1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/>
    </xf>
  </cellXfs>
  <cellStyles count="63">
    <cellStyle name="_прил 23-27 ЧЭ ХВС" xfId="7"/>
    <cellStyle name="AFE" xfId="8"/>
    <cellStyle name="Alilciue [0]_AAA" xfId="9"/>
    <cellStyle name="Alilciue_AAA" xfId="10"/>
    <cellStyle name="Äĺíĺćíűé_AN" xfId="11"/>
    <cellStyle name="Alilciue_IKGPR" xfId="12"/>
    <cellStyle name="Äĺíĺćíűé_KOTELPR" xfId="13"/>
    <cellStyle name="Alilciue_RAZRAD" xfId="14"/>
    <cellStyle name="Äĺíĺćíűé_REG" xfId="15"/>
    <cellStyle name="Iau?iue_AAA" xfId="16"/>
    <cellStyle name="Îáű÷íűé_1 číä óä10" xfId="17"/>
    <cellStyle name="Nun??c [0]_AAA" xfId="18"/>
    <cellStyle name="Nun??c_AAA" xfId="19"/>
    <cellStyle name="Ňűń˙÷č [0]_1 číä óä10" xfId="20"/>
    <cellStyle name="Ňűń˙÷č_1 číä óä10" xfId="21"/>
    <cellStyle name="Ôčíŕíńîâűé [0]_ATPCD30" xfId="22"/>
    <cellStyle name="Ôčíŕíńîâűé_ATPCD30" xfId="23"/>
    <cellStyle name="Гиперссылка 2" xfId="24"/>
    <cellStyle name="Гиперссылка 3" xfId="25"/>
    <cellStyle name="Денежный [0Э_11DXATP" xfId="26"/>
    <cellStyle name="ЗаголовокСтолбца" xfId="27"/>
    <cellStyle name="Обычный" xfId="0" builtinId="0"/>
    <cellStyle name="Обычный 10" xfId="28"/>
    <cellStyle name="Обычный 2" xfId="5"/>
    <cellStyle name="Обычный 2 2" xfId="29"/>
    <cellStyle name="Обычный 2 3" xfId="30"/>
    <cellStyle name="Обычный 2_ООО Тепловая компания (печора)" xfId="1"/>
    <cellStyle name="Обычный 3" xfId="31"/>
    <cellStyle name="Обычный 3 2" xfId="32"/>
    <cellStyle name="Обычный 3 2 2" xfId="59"/>
    <cellStyle name="Обычный 3 2 3" xfId="62"/>
    <cellStyle name="Обычный 3 3" xfId="33"/>
    <cellStyle name="Обычный 32" xfId="34"/>
    <cellStyle name="Обычный 4" xfId="35"/>
    <cellStyle name="Обычный 4 2" xfId="36"/>
    <cellStyle name="Обычный 4 3" xfId="37"/>
    <cellStyle name="Обычный 4 4" xfId="57"/>
    <cellStyle name="Обычный 4 5" xfId="61"/>
    <cellStyle name="Обычный 5" xfId="2"/>
    <cellStyle name="Обычный 5 2" xfId="38"/>
    <cellStyle name="Обычный 5 2 2" xfId="39"/>
    <cellStyle name="Обычный 5 3" xfId="40"/>
    <cellStyle name="Обычный 5 3 2" xfId="41"/>
    <cellStyle name="Обычный 5 4" xfId="42"/>
    <cellStyle name="Обычный 6" xfId="43"/>
    <cellStyle name="Обычный 6 2" xfId="44"/>
    <cellStyle name="Обычный 6 3" xfId="58"/>
    <cellStyle name="Обычный 7" xfId="45"/>
    <cellStyle name="Обычный 7 2" xfId="46"/>
    <cellStyle name="Обычный 7 3" xfId="60"/>
    <cellStyle name="Обычный 8" xfId="47"/>
    <cellStyle name="Обычный 9" xfId="48"/>
    <cellStyle name="Обычный_PP_PitWater" xfId="3"/>
    <cellStyle name="Процентный 2" xfId="6"/>
    <cellStyle name="Процентный 3" xfId="49"/>
    <cellStyle name="Процентный 4" xfId="50"/>
    <cellStyle name="Процентный 5" xfId="51"/>
    <cellStyle name="Процентный 6" xfId="52"/>
    <cellStyle name="Стиль 1" xfId="4"/>
    <cellStyle name="Стиль 1 2" xfId="53"/>
    <cellStyle name="Тысячи [0]_1 инд уд10" xfId="54"/>
    <cellStyle name="Тысячи_1 инд уд10" xfId="55"/>
    <cellStyle name="Финансовы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2"/>
  <sheetViews>
    <sheetView zoomScaleNormal="100" workbookViewId="0">
      <selection activeCell="B22" sqref="B22"/>
    </sheetView>
  </sheetViews>
  <sheetFormatPr defaultColWidth="9.140625" defaultRowHeight="15.75" x14ac:dyDescent="0.25"/>
  <cols>
    <col min="1" max="1" width="51.28515625" style="38" customWidth="1"/>
    <col min="2" max="2" width="61.85546875" style="38" customWidth="1"/>
    <col min="3" max="3" width="7" style="38" customWidth="1"/>
    <col min="4" max="4" width="6.7109375" style="38" customWidth="1"/>
    <col min="5" max="16384" width="9.140625" style="38"/>
  </cols>
  <sheetData>
    <row r="1" spans="1:3" s="37" customFormat="1" ht="18.75" x14ac:dyDescent="0.3">
      <c r="A1" s="256" t="s">
        <v>57</v>
      </c>
      <c r="B1" s="256"/>
    </row>
    <row r="2" spans="1:3" s="37" customFormat="1" ht="18.75" x14ac:dyDescent="0.3">
      <c r="A2" s="257" t="s">
        <v>116</v>
      </c>
      <c r="B2" s="257"/>
    </row>
    <row r="3" spans="1:3" s="37" customFormat="1" ht="19.5" customHeight="1" x14ac:dyDescent="0.3">
      <c r="A3" s="258"/>
      <c r="B3" s="259"/>
    </row>
    <row r="4" spans="1:3" s="37" customFormat="1" ht="18.75" customHeight="1" x14ac:dyDescent="0.3">
      <c r="A4" s="260" t="s">
        <v>48</v>
      </c>
      <c r="B4" s="260"/>
    </row>
    <row r="5" spans="1:3" ht="27" customHeight="1" x14ac:dyDescent="0.25">
      <c r="A5" s="34" t="s">
        <v>49</v>
      </c>
      <c r="B5" s="35" t="s">
        <v>56</v>
      </c>
    </row>
    <row r="6" spans="1:3" ht="36" customHeight="1" x14ac:dyDescent="0.25">
      <c r="A6" s="34" t="s">
        <v>50</v>
      </c>
      <c r="B6" s="36" t="s">
        <v>55</v>
      </c>
    </row>
    <row r="7" spans="1:3" ht="38.25" customHeight="1" x14ac:dyDescent="0.25">
      <c r="A7" s="34" t="s">
        <v>51</v>
      </c>
      <c r="B7" s="36" t="s">
        <v>52</v>
      </c>
    </row>
    <row r="8" spans="1:3" ht="27.75" customHeight="1" x14ac:dyDescent="0.25">
      <c r="A8" s="34" t="s">
        <v>53</v>
      </c>
      <c r="B8" s="35" t="s">
        <v>54</v>
      </c>
    </row>
    <row r="9" spans="1:3" s="41" customFormat="1" ht="21.75" customHeight="1" x14ac:dyDescent="0.25">
      <c r="A9" s="39"/>
      <c r="B9" s="40"/>
    </row>
    <row r="10" spans="1:3" ht="16.5" customHeight="1" x14ac:dyDescent="0.25"/>
    <row r="15" spans="1:3" x14ac:dyDescent="0.25">
      <c r="C15" s="42"/>
    </row>
    <row r="17" spans="1:3" x14ac:dyDescent="0.25">
      <c r="C17" s="43"/>
    </row>
    <row r="20" spans="1:3" s="41" customFormat="1" x14ac:dyDescent="0.25">
      <c r="A20" s="38"/>
      <c r="B20" s="38"/>
      <c r="C20" s="38"/>
    </row>
    <row r="21" spans="1:3" ht="15" customHeight="1" x14ac:dyDescent="0.25"/>
    <row r="22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F39"/>
  <sheetViews>
    <sheetView zoomScaleNormal="100" workbookViewId="0">
      <pane xSplit="2" ySplit="6" topLeftCell="C7" activePane="bottomRight" state="frozen"/>
      <selection activeCell="B27" sqref="B27"/>
      <selection pane="topRight" activeCell="B27" sqref="B27"/>
      <selection pane="bottomLeft" activeCell="B27" sqref="B27"/>
      <selection pane="bottomRight" activeCell="E29" sqref="E29"/>
    </sheetView>
  </sheetViews>
  <sheetFormatPr defaultColWidth="9.140625" defaultRowHeight="12.75" x14ac:dyDescent="0.2"/>
  <cols>
    <col min="1" max="1" width="6.7109375" style="59" customWidth="1"/>
    <col min="2" max="2" width="51.7109375" style="59" customWidth="1"/>
    <col min="3" max="3" width="11.140625" style="59" customWidth="1"/>
    <col min="4" max="7" width="11.7109375" style="59" customWidth="1"/>
    <col min="8" max="23" width="12.85546875" style="59" hidden="1" customWidth="1"/>
    <col min="24" max="27" width="11.42578125" style="59" customWidth="1"/>
    <col min="28" max="43" width="12.85546875" style="59" hidden="1" customWidth="1"/>
    <col min="44" max="47" width="11.7109375" style="59" customWidth="1"/>
    <col min="48" max="63" width="12.85546875" style="59" hidden="1" customWidth="1"/>
    <col min="64" max="67" width="11.42578125" style="59" customWidth="1"/>
    <col min="68" max="80" width="12.85546875" style="59" hidden="1" customWidth="1"/>
    <col min="81" max="82" width="12.7109375" style="59" hidden="1" customWidth="1"/>
    <col min="83" max="83" width="10.140625" style="59" hidden="1" customWidth="1"/>
    <col min="84" max="84" width="13.28515625" style="59" customWidth="1"/>
    <col min="85" max="16384" width="9.140625" style="59"/>
  </cols>
  <sheetData>
    <row r="1" spans="1:84" s="44" customFormat="1" ht="20.25" customHeight="1" x14ac:dyDescent="0.3">
      <c r="A1" s="270" t="s">
        <v>99</v>
      </c>
      <c r="B1" s="270"/>
      <c r="C1" s="270"/>
      <c r="D1" s="270"/>
      <c r="E1" s="270"/>
      <c r="F1" s="270"/>
      <c r="G1" s="270"/>
    </row>
    <row r="2" spans="1:84" s="44" customFormat="1" ht="16.5" customHeight="1" x14ac:dyDescent="0.3">
      <c r="A2" s="271" t="s">
        <v>58</v>
      </c>
      <c r="B2" s="271" t="s">
        <v>22</v>
      </c>
      <c r="C2" s="271" t="s">
        <v>14</v>
      </c>
      <c r="D2" s="275" t="s">
        <v>111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172"/>
    </row>
    <row r="3" spans="1:84" s="45" customFormat="1" ht="19.5" customHeight="1" x14ac:dyDescent="0.2">
      <c r="A3" s="271"/>
      <c r="B3" s="271"/>
      <c r="C3" s="271"/>
      <c r="D3" s="276" t="s">
        <v>112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 t="s">
        <v>113</v>
      </c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7" t="s">
        <v>114</v>
      </c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6" t="s">
        <v>115</v>
      </c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173"/>
    </row>
    <row r="4" spans="1:84" s="45" customFormat="1" ht="19.5" customHeight="1" x14ac:dyDescent="0.2">
      <c r="A4" s="271"/>
      <c r="B4" s="271"/>
      <c r="C4" s="271"/>
      <c r="D4" s="262" t="s">
        <v>117</v>
      </c>
      <c r="E4" s="262"/>
      <c r="F4" s="262"/>
      <c r="G4" s="263"/>
      <c r="H4" s="267" t="s">
        <v>118</v>
      </c>
      <c r="I4" s="268"/>
      <c r="J4" s="268"/>
      <c r="K4" s="269"/>
      <c r="L4" s="267" t="s">
        <v>119</v>
      </c>
      <c r="M4" s="268"/>
      <c r="N4" s="268"/>
      <c r="O4" s="269"/>
      <c r="P4" s="267" t="s">
        <v>120</v>
      </c>
      <c r="Q4" s="268"/>
      <c r="R4" s="268"/>
      <c r="S4" s="269"/>
      <c r="T4" s="267" t="s">
        <v>121</v>
      </c>
      <c r="U4" s="268"/>
      <c r="V4" s="268"/>
      <c r="W4" s="269"/>
      <c r="X4" s="272" t="s">
        <v>117</v>
      </c>
      <c r="Y4" s="273"/>
      <c r="Z4" s="273"/>
      <c r="AA4" s="274"/>
      <c r="AB4" s="267" t="s">
        <v>118</v>
      </c>
      <c r="AC4" s="268"/>
      <c r="AD4" s="268"/>
      <c r="AE4" s="269"/>
      <c r="AF4" s="267" t="s">
        <v>119</v>
      </c>
      <c r="AG4" s="268"/>
      <c r="AH4" s="268"/>
      <c r="AI4" s="269"/>
      <c r="AJ4" s="267" t="s">
        <v>120</v>
      </c>
      <c r="AK4" s="268"/>
      <c r="AL4" s="268"/>
      <c r="AM4" s="269"/>
      <c r="AN4" s="267" t="s">
        <v>121</v>
      </c>
      <c r="AO4" s="268"/>
      <c r="AP4" s="268"/>
      <c r="AQ4" s="269"/>
      <c r="AR4" s="272" t="s">
        <v>117</v>
      </c>
      <c r="AS4" s="273"/>
      <c r="AT4" s="273"/>
      <c r="AU4" s="274"/>
      <c r="AV4" s="267" t="s">
        <v>118</v>
      </c>
      <c r="AW4" s="268"/>
      <c r="AX4" s="268"/>
      <c r="AY4" s="269"/>
      <c r="AZ4" s="267" t="s">
        <v>119</v>
      </c>
      <c r="BA4" s="268"/>
      <c r="BB4" s="268"/>
      <c r="BC4" s="269"/>
      <c r="BD4" s="267" t="s">
        <v>120</v>
      </c>
      <c r="BE4" s="268"/>
      <c r="BF4" s="268"/>
      <c r="BG4" s="269"/>
      <c r="BH4" s="267" t="s">
        <v>121</v>
      </c>
      <c r="BI4" s="268"/>
      <c r="BJ4" s="268"/>
      <c r="BK4" s="269"/>
      <c r="BL4" s="261" t="s">
        <v>117</v>
      </c>
      <c r="BM4" s="262"/>
      <c r="BN4" s="262"/>
      <c r="BO4" s="263"/>
      <c r="BP4" s="261" t="s">
        <v>118</v>
      </c>
      <c r="BQ4" s="262"/>
      <c r="BR4" s="262"/>
      <c r="BS4" s="263"/>
      <c r="BT4" s="261" t="s">
        <v>119</v>
      </c>
      <c r="BU4" s="262"/>
      <c r="BV4" s="262"/>
      <c r="BW4" s="263"/>
      <c r="BX4" s="261" t="s">
        <v>120</v>
      </c>
      <c r="BY4" s="262"/>
      <c r="BZ4" s="262"/>
      <c r="CA4" s="263"/>
      <c r="CB4" s="261" t="s">
        <v>121</v>
      </c>
      <c r="CC4" s="262"/>
      <c r="CD4" s="262"/>
      <c r="CE4" s="263"/>
      <c r="CF4" s="173"/>
    </row>
    <row r="5" spans="1:84" s="45" customFormat="1" ht="19.5" customHeight="1" x14ac:dyDescent="0.2">
      <c r="A5" s="271"/>
      <c r="B5" s="271"/>
      <c r="C5" s="271"/>
      <c r="D5" s="60" t="s">
        <v>59</v>
      </c>
      <c r="E5" s="264" t="s">
        <v>60</v>
      </c>
      <c r="F5" s="265"/>
      <c r="G5" s="266"/>
      <c r="H5" s="46" t="s">
        <v>59</v>
      </c>
      <c r="I5" s="264" t="s">
        <v>60</v>
      </c>
      <c r="J5" s="265"/>
      <c r="K5" s="266"/>
      <c r="L5" s="75" t="s">
        <v>59</v>
      </c>
      <c r="M5" s="264" t="s">
        <v>60</v>
      </c>
      <c r="N5" s="265"/>
      <c r="O5" s="266"/>
      <c r="P5" s="75" t="s">
        <v>59</v>
      </c>
      <c r="Q5" s="264" t="s">
        <v>60</v>
      </c>
      <c r="R5" s="265"/>
      <c r="S5" s="266"/>
      <c r="T5" s="75" t="s">
        <v>59</v>
      </c>
      <c r="U5" s="264" t="s">
        <v>60</v>
      </c>
      <c r="V5" s="265"/>
      <c r="W5" s="266"/>
      <c r="X5" s="75" t="s">
        <v>59</v>
      </c>
      <c r="Y5" s="264" t="s">
        <v>60</v>
      </c>
      <c r="Z5" s="265"/>
      <c r="AA5" s="266"/>
      <c r="AB5" s="46" t="s">
        <v>59</v>
      </c>
      <c r="AC5" s="264" t="s">
        <v>60</v>
      </c>
      <c r="AD5" s="265"/>
      <c r="AE5" s="266"/>
      <c r="AF5" s="75" t="s">
        <v>59</v>
      </c>
      <c r="AG5" s="264" t="s">
        <v>60</v>
      </c>
      <c r="AH5" s="265"/>
      <c r="AI5" s="266"/>
      <c r="AJ5" s="75" t="s">
        <v>59</v>
      </c>
      <c r="AK5" s="264" t="s">
        <v>60</v>
      </c>
      <c r="AL5" s="265"/>
      <c r="AM5" s="266"/>
      <c r="AN5" s="75" t="s">
        <v>59</v>
      </c>
      <c r="AO5" s="264" t="s">
        <v>60</v>
      </c>
      <c r="AP5" s="265"/>
      <c r="AQ5" s="266"/>
      <c r="AR5" s="46" t="s">
        <v>59</v>
      </c>
      <c r="AS5" s="264" t="s">
        <v>60</v>
      </c>
      <c r="AT5" s="265"/>
      <c r="AU5" s="266"/>
      <c r="AV5" s="46" t="s">
        <v>59</v>
      </c>
      <c r="AW5" s="264" t="s">
        <v>60</v>
      </c>
      <c r="AX5" s="265"/>
      <c r="AY5" s="266"/>
      <c r="AZ5" s="75" t="s">
        <v>59</v>
      </c>
      <c r="BA5" s="264" t="s">
        <v>60</v>
      </c>
      <c r="BB5" s="265"/>
      <c r="BC5" s="266"/>
      <c r="BD5" s="75" t="s">
        <v>59</v>
      </c>
      <c r="BE5" s="264" t="s">
        <v>60</v>
      </c>
      <c r="BF5" s="265"/>
      <c r="BG5" s="266"/>
      <c r="BH5" s="75" t="s">
        <v>59</v>
      </c>
      <c r="BI5" s="264" t="s">
        <v>60</v>
      </c>
      <c r="BJ5" s="265"/>
      <c r="BK5" s="266"/>
      <c r="BL5" s="46" t="s">
        <v>59</v>
      </c>
      <c r="BM5" s="264" t="s">
        <v>60</v>
      </c>
      <c r="BN5" s="265"/>
      <c r="BO5" s="266"/>
      <c r="BP5" s="75" t="s">
        <v>59</v>
      </c>
      <c r="BQ5" s="264" t="s">
        <v>60</v>
      </c>
      <c r="BR5" s="265"/>
      <c r="BS5" s="266"/>
      <c r="BT5" s="75" t="s">
        <v>59</v>
      </c>
      <c r="BU5" s="264" t="s">
        <v>60</v>
      </c>
      <c r="BV5" s="265"/>
      <c r="BW5" s="266"/>
      <c r="BX5" s="75" t="s">
        <v>59</v>
      </c>
      <c r="BY5" s="264" t="s">
        <v>60</v>
      </c>
      <c r="BZ5" s="265"/>
      <c r="CA5" s="266"/>
      <c r="CB5" s="75" t="s">
        <v>59</v>
      </c>
      <c r="CC5" s="264" t="s">
        <v>60</v>
      </c>
      <c r="CD5" s="265"/>
      <c r="CE5" s="266"/>
      <c r="CF5" s="173"/>
    </row>
    <row r="6" spans="1:84" s="45" customFormat="1" ht="19.5" customHeight="1" x14ac:dyDescent="0.2">
      <c r="A6" s="271"/>
      <c r="B6" s="271"/>
      <c r="C6" s="271"/>
      <c r="D6" s="60" t="s">
        <v>100</v>
      </c>
      <c r="E6" s="46" t="s">
        <v>101</v>
      </c>
      <c r="F6" s="46" t="s">
        <v>102</v>
      </c>
      <c r="G6" s="46" t="s">
        <v>100</v>
      </c>
      <c r="H6" s="46" t="s">
        <v>100</v>
      </c>
      <c r="I6" s="62" t="s">
        <v>101</v>
      </c>
      <c r="J6" s="62" t="s">
        <v>102</v>
      </c>
      <c r="K6" s="62" t="s">
        <v>100</v>
      </c>
      <c r="L6" s="75" t="s">
        <v>100</v>
      </c>
      <c r="M6" s="75" t="s">
        <v>101</v>
      </c>
      <c r="N6" s="75" t="s">
        <v>102</v>
      </c>
      <c r="O6" s="75" t="s">
        <v>100</v>
      </c>
      <c r="P6" s="75" t="s">
        <v>100</v>
      </c>
      <c r="Q6" s="75" t="s">
        <v>101</v>
      </c>
      <c r="R6" s="75" t="s">
        <v>102</v>
      </c>
      <c r="S6" s="75" t="s">
        <v>100</v>
      </c>
      <c r="T6" s="75" t="s">
        <v>100</v>
      </c>
      <c r="U6" s="75" t="s">
        <v>101</v>
      </c>
      <c r="V6" s="75" t="s">
        <v>102</v>
      </c>
      <c r="W6" s="75" t="s">
        <v>100</v>
      </c>
      <c r="X6" s="75" t="s">
        <v>100</v>
      </c>
      <c r="Y6" s="75" t="s">
        <v>101</v>
      </c>
      <c r="Z6" s="75" t="s">
        <v>102</v>
      </c>
      <c r="AA6" s="75" t="s">
        <v>100</v>
      </c>
      <c r="AB6" s="46" t="s">
        <v>100</v>
      </c>
      <c r="AC6" s="62" t="s">
        <v>101</v>
      </c>
      <c r="AD6" s="62" t="s">
        <v>102</v>
      </c>
      <c r="AE6" s="62" t="s">
        <v>100</v>
      </c>
      <c r="AF6" s="75" t="s">
        <v>100</v>
      </c>
      <c r="AG6" s="75" t="s">
        <v>101</v>
      </c>
      <c r="AH6" s="75" t="s">
        <v>102</v>
      </c>
      <c r="AI6" s="75" t="s">
        <v>100</v>
      </c>
      <c r="AJ6" s="75" t="s">
        <v>100</v>
      </c>
      <c r="AK6" s="75" t="s">
        <v>101</v>
      </c>
      <c r="AL6" s="75" t="s">
        <v>102</v>
      </c>
      <c r="AM6" s="75" t="s">
        <v>100</v>
      </c>
      <c r="AN6" s="75" t="s">
        <v>100</v>
      </c>
      <c r="AO6" s="75" t="s">
        <v>101</v>
      </c>
      <c r="AP6" s="75" t="s">
        <v>102</v>
      </c>
      <c r="AQ6" s="75" t="s">
        <v>100</v>
      </c>
      <c r="AR6" s="46" t="s">
        <v>100</v>
      </c>
      <c r="AS6" s="46" t="s">
        <v>101</v>
      </c>
      <c r="AT6" s="46" t="s">
        <v>102</v>
      </c>
      <c r="AU6" s="46" t="s">
        <v>100</v>
      </c>
      <c r="AV6" s="46" t="s">
        <v>100</v>
      </c>
      <c r="AW6" s="62" t="s">
        <v>101</v>
      </c>
      <c r="AX6" s="62" t="s">
        <v>102</v>
      </c>
      <c r="AY6" s="62" t="s">
        <v>100</v>
      </c>
      <c r="AZ6" s="75" t="s">
        <v>100</v>
      </c>
      <c r="BA6" s="75" t="s">
        <v>101</v>
      </c>
      <c r="BB6" s="75" t="s">
        <v>102</v>
      </c>
      <c r="BC6" s="75" t="s">
        <v>100</v>
      </c>
      <c r="BD6" s="75" t="s">
        <v>100</v>
      </c>
      <c r="BE6" s="75" t="s">
        <v>101</v>
      </c>
      <c r="BF6" s="75" t="s">
        <v>102</v>
      </c>
      <c r="BG6" s="75" t="s">
        <v>100</v>
      </c>
      <c r="BH6" s="75" t="s">
        <v>100</v>
      </c>
      <c r="BI6" s="75" t="s">
        <v>101</v>
      </c>
      <c r="BJ6" s="75" t="s">
        <v>102</v>
      </c>
      <c r="BK6" s="75" t="s">
        <v>100</v>
      </c>
      <c r="BL6" s="46" t="s">
        <v>100</v>
      </c>
      <c r="BM6" s="46" t="s">
        <v>101</v>
      </c>
      <c r="BN6" s="46" t="s">
        <v>102</v>
      </c>
      <c r="BO6" s="46" t="s">
        <v>100</v>
      </c>
      <c r="BP6" s="75" t="s">
        <v>100</v>
      </c>
      <c r="BQ6" s="75" t="s">
        <v>101</v>
      </c>
      <c r="BR6" s="75" t="s">
        <v>102</v>
      </c>
      <c r="BS6" s="75" t="s">
        <v>100</v>
      </c>
      <c r="BT6" s="75" t="s">
        <v>100</v>
      </c>
      <c r="BU6" s="75" t="s">
        <v>101</v>
      </c>
      <c r="BV6" s="75" t="s">
        <v>102</v>
      </c>
      <c r="BW6" s="75" t="s">
        <v>100</v>
      </c>
      <c r="BX6" s="75" t="s">
        <v>100</v>
      </c>
      <c r="BY6" s="75" t="s">
        <v>101</v>
      </c>
      <c r="BZ6" s="75" t="s">
        <v>102</v>
      </c>
      <c r="CA6" s="75" t="s">
        <v>100</v>
      </c>
      <c r="CB6" s="75" t="s">
        <v>100</v>
      </c>
      <c r="CC6" s="75" t="s">
        <v>101</v>
      </c>
      <c r="CD6" s="75" t="s">
        <v>102</v>
      </c>
      <c r="CE6" s="75" t="s">
        <v>100</v>
      </c>
      <c r="CF6" s="173"/>
    </row>
    <row r="7" spans="1:84" s="48" customFormat="1" ht="15" x14ac:dyDescent="0.2">
      <c r="A7" s="46">
        <v>1</v>
      </c>
      <c r="B7" s="46">
        <v>2</v>
      </c>
      <c r="C7" s="47">
        <v>3</v>
      </c>
      <c r="D7" s="46">
        <f>C7+1</f>
        <v>4</v>
      </c>
      <c r="E7" s="46">
        <v>5</v>
      </c>
      <c r="F7" s="46">
        <v>6</v>
      </c>
      <c r="G7" s="46">
        <v>7</v>
      </c>
      <c r="H7" s="46">
        <v>8</v>
      </c>
      <c r="I7" s="62">
        <f>H7+1</f>
        <v>9</v>
      </c>
      <c r="J7" s="62">
        <f t="shared" ref="J7:K7" si="0">I7+1</f>
        <v>10</v>
      </c>
      <c r="K7" s="62">
        <f t="shared" si="0"/>
        <v>11</v>
      </c>
      <c r="L7" s="75">
        <v>8</v>
      </c>
      <c r="M7" s="75">
        <f>L7+1</f>
        <v>9</v>
      </c>
      <c r="N7" s="75">
        <f t="shared" ref="N7" si="1">M7+1</f>
        <v>10</v>
      </c>
      <c r="O7" s="75">
        <f t="shared" ref="O7" si="2">N7+1</f>
        <v>11</v>
      </c>
      <c r="P7" s="75">
        <v>8</v>
      </c>
      <c r="Q7" s="75">
        <f>P7+1</f>
        <v>9</v>
      </c>
      <c r="R7" s="75">
        <f t="shared" ref="R7" si="3">Q7+1</f>
        <v>10</v>
      </c>
      <c r="S7" s="75">
        <f t="shared" ref="S7" si="4">R7+1</f>
        <v>11</v>
      </c>
      <c r="T7" s="75">
        <v>8</v>
      </c>
      <c r="U7" s="75">
        <f>T7+1</f>
        <v>9</v>
      </c>
      <c r="V7" s="75">
        <f t="shared" ref="V7" si="5">U7+1</f>
        <v>10</v>
      </c>
      <c r="W7" s="75">
        <f t="shared" ref="W7" si="6">V7+1</f>
        <v>11</v>
      </c>
      <c r="X7" s="75">
        <v>8</v>
      </c>
      <c r="Y7" s="75">
        <f t="shared" ref="Y7:BO7" si="7">X7+1</f>
        <v>9</v>
      </c>
      <c r="Z7" s="75">
        <f t="shared" si="7"/>
        <v>10</v>
      </c>
      <c r="AA7" s="75">
        <f t="shared" si="7"/>
        <v>11</v>
      </c>
      <c r="AB7" s="46">
        <f t="shared" si="7"/>
        <v>12</v>
      </c>
      <c r="AC7" s="62">
        <f>AB7+1</f>
        <v>13</v>
      </c>
      <c r="AD7" s="62">
        <f t="shared" ref="AD7:AE7" si="8">AC7+1</f>
        <v>14</v>
      </c>
      <c r="AE7" s="62">
        <f t="shared" si="8"/>
        <v>15</v>
      </c>
      <c r="AF7" s="75">
        <f t="shared" ref="AF7" si="9">AE7+1</f>
        <v>16</v>
      </c>
      <c r="AG7" s="75">
        <f>AF7+1</f>
        <v>17</v>
      </c>
      <c r="AH7" s="75">
        <f t="shared" ref="AH7" si="10">AG7+1</f>
        <v>18</v>
      </c>
      <c r="AI7" s="75">
        <f t="shared" ref="AI7" si="11">AH7+1</f>
        <v>19</v>
      </c>
      <c r="AJ7" s="75">
        <f t="shared" ref="AJ7" si="12">AI7+1</f>
        <v>20</v>
      </c>
      <c r="AK7" s="75">
        <f>AJ7+1</f>
        <v>21</v>
      </c>
      <c r="AL7" s="75">
        <f t="shared" ref="AL7" si="13">AK7+1</f>
        <v>22</v>
      </c>
      <c r="AM7" s="75">
        <f t="shared" ref="AM7" si="14">AL7+1</f>
        <v>23</v>
      </c>
      <c r="AN7" s="75">
        <f t="shared" ref="AN7" si="15">AM7+1</f>
        <v>24</v>
      </c>
      <c r="AO7" s="75">
        <f>AN7+1</f>
        <v>25</v>
      </c>
      <c r="AP7" s="75">
        <f t="shared" ref="AP7" si="16">AO7+1</f>
        <v>26</v>
      </c>
      <c r="AQ7" s="75">
        <f t="shared" ref="AQ7" si="17">AP7+1</f>
        <v>27</v>
      </c>
      <c r="AR7" s="46">
        <v>12</v>
      </c>
      <c r="AS7" s="46">
        <f t="shared" si="7"/>
        <v>13</v>
      </c>
      <c r="AT7" s="46">
        <f t="shared" si="7"/>
        <v>14</v>
      </c>
      <c r="AU7" s="46">
        <f t="shared" si="7"/>
        <v>15</v>
      </c>
      <c r="AV7" s="46">
        <f t="shared" si="7"/>
        <v>16</v>
      </c>
      <c r="AW7" s="62">
        <f>AV7+1</f>
        <v>17</v>
      </c>
      <c r="AX7" s="62">
        <f>AW7+1</f>
        <v>18</v>
      </c>
      <c r="AY7" s="62">
        <f>AX7+1</f>
        <v>19</v>
      </c>
      <c r="AZ7" s="75">
        <f t="shared" ref="AZ7" si="18">AY7+1</f>
        <v>20</v>
      </c>
      <c r="BA7" s="75">
        <f>AZ7+1</f>
        <v>21</v>
      </c>
      <c r="BB7" s="75">
        <f>BA7+1</f>
        <v>22</v>
      </c>
      <c r="BC7" s="75">
        <f>BB7+1</f>
        <v>23</v>
      </c>
      <c r="BD7" s="75">
        <f t="shared" ref="BD7" si="19">BC7+1</f>
        <v>24</v>
      </c>
      <c r="BE7" s="75">
        <f>BD7+1</f>
        <v>25</v>
      </c>
      <c r="BF7" s="75">
        <f>BE7+1</f>
        <v>26</v>
      </c>
      <c r="BG7" s="75">
        <f>BF7+1</f>
        <v>27</v>
      </c>
      <c r="BH7" s="75">
        <f t="shared" ref="BH7" si="20">BG7+1</f>
        <v>28</v>
      </c>
      <c r="BI7" s="75">
        <f>BH7+1</f>
        <v>29</v>
      </c>
      <c r="BJ7" s="75">
        <f>BI7+1</f>
        <v>30</v>
      </c>
      <c r="BK7" s="75">
        <f>BJ7+1</f>
        <v>31</v>
      </c>
      <c r="BL7" s="46">
        <v>16</v>
      </c>
      <c r="BM7" s="46">
        <f t="shared" si="7"/>
        <v>17</v>
      </c>
      <c r="BN7" s="46">
        <f t="shared" si="7"/>
        <v>18</v>
      </c>
      <c r="BO7" s="46">
        <f t="shared" si="7"/>
        <v>19</v>
      </c>
      <c r="BP7" s="75">
        <f>BL7+1</f>
        <v>17</v>
      </c>
      <c r="BQ7" s="75">
        <f t="shared" ref="BQ7" si="21">BP7+1</f>
        <v>18</v>
      </c>
      <c r="BR7" s="75">
        <f t="shared" ref="BR7" si="22">BQ7+1</f>
        <v>19</v>
      </c>
      <c r="BS7" s="75">
        <f t="shared" ref="BS7" si="23">BR7+1</f>
        <v>20</v>
      </c>
      <c r="BT7" s="75">
        <f>BP7+1</f>
        <v>18</v>
      </c>
      <c r="BU7" s="75">
        <f t="shared" ref="BU7" si="24">BT7+1</f>
        <v>19</v>
      </c>
      <c r="BV7" s="75">
        <f t="shared" ref="BV7" si="25">BU7+1</f>
        <v>20</v>
      </c>
      <c r="BW7" s="75">
        <f t="shared" ref="BW7" si="26">BV7+1</f>
        <v>21</v>
      </c>
      <c r="BX7" s="75">
        <f>BT7+1</f>
        <v>19</v>
      </c>
      <c r="BY7" s="75">
        <f t="shared" ref="BY7" si="27">BX7+1</f>
        <v>20</v>
      </c>
      <c r="BZ7" s="75">
        <f t="shared" ref="BZ7" si="28">BY7+1</f>
        <v>21</v>
      </c>
      <c r="CA7" s="75">
        <f t="shared" ref="CA7" si="29">BZ7+1</f>
        <v>22</v>
      </c>
      <c r="CB7" s="75">
        <f>BX7+1</f>
        <v>20</v>
      </c>
      <c r="CC7" s="75">
        <f t="shared" ref="CC7" si="30">CB7+1</f>
        <v>21</v>
      </c>
      <c r="CD7" s="75">
        <f t="shared" ref="CD7" si="31">CC7+1</f>
        <v>22</v>
      </c>
      <c r="CE7" s="75">
        <f t="shared" ref="CE7" si="32">CD7+1</f>
        <v>23</v>
      </c>
      <c r="CF7" s="174"/>
    </row>
    <row r="8" spans="1:84" s="48" customFormat="1" ht="17.25" customHeight="1" x14ac:dyDescent="0.2">
      <c r="A8" s="49" t="s">
        <v>5</v>
      </c>
      <c r="B8" s="50" t="s">
        <v>61</v>
      </c>
      <c r="C8" s="47" t="s">
        <v>62</v>
      </c>
      <c r="D8" s="69">
        <f t="shared" ref="D8:BO8" si="33">D9+D10</f>
        <v>29028.428</v>
      </c>
      <c r="E8" s="69">
        <f t="shared" si="33"/>
        <v>20835</v>
      </c>
      <c r="F8" s="69">
        <f t="shared" si="33"/>
        <v>17912</v>
      </c>
      <c r="G8" s="69">
        <f t="shared" si="33"/>
        <v>38747</v>
      </c>
      <c r="H8" s="69">
        <f t="shared" si="33"/>
        <v>29028.428</v>
      </c>
      <c r="I8" s="69">
        <f t="shared" ref="I8:L8" si="34">I9+I10</f>
        <v>0</v>
      </c>
      <c r="J8" s="69">
        <f t="shared" si="34"/>
        <v>0</v>
      </c>
      <c r="K8" s="69">
        <f t="shared" si="34"/>
        <v>0</v>
      </c>
      <c r="L8" s="69">
        <f t="shared" si="34"/>
        <v>29028.428</v>
      </c>
      <c r="M8" s="69">
        <f t="shared" ref="M8:P8" si="35">M9+M10</f>
        <v>0</v>
      </c>
      <c r="N8" s="69">
        <f t="shared" si="35"/>
        <v>0</v>
      </c>
      <c r="O8" s="69">
        <f t="shared" si="35"/>
        <v>0</v>
      </c>
      <c r="P8" s="69">
        <f t="shared" si="35"/>
        <v>29028.428</v>
      </c>
      <c r="Q8" s="69">
        <f t="shared" ref="Q8:T8" si="36">Q9+Q10</f>
        <v>0</v>
      </c>
      <c r="R8" s="69">
        <f t="shared" si="36"/>
        <v>0</v>
      </c>
      <c r="S8" s="69">
        <f t="shared" si="36"/>
        <v>0</v>
      </c>
      <c r="T8" s="69">
        <f t="shared" si="36"/>
        <v>29028.428</v>
      </c>
      <c r="U8" s="69">
        <f t="shared" ref="U8:W8" si="37">U9+U10</f>
        <v>0</v>
      </c>
      <c r="V8" s="69">
        <f t="shared" si="37"/>
        <v>0</v>
      </c>
      <c r="W8" s="69">
        <f t="shared" si="37"/>
        <v>0</v>
      </c>
      <c r="X8" s="69">
        <f t="shared" si="33"/>
        <v>11866.947</v>
      </c>
      <c r="Y8" s="69">
        <f t="shared" si="33"/>
        <v>8467</v>
      </c>
      <c r="Z8" s="69">
        <f t="shared" si="33"/>
        <v>7609</v>
      </c>
      <c r="AA8" s="69">
        <f t="shared" si="33"/>
        <v>16076</v>
      </c>
      <c r="AB8" s="69">
        <f t="shared" si="33"/>
        <v>11875.333999999999</v>
      </c>
      <c r="AC8" s="69">
        <f t="shared" si="33"/>
        <v>0</v>
      </c>
      <c r="AD8" s="69">
        <f t="shared" si="33"/>
        <v>0</v>
      </c>
      <c r="AE8" s="69">
        <f t="shared" ref="AE8:AH8" si="38">AE9+AE10</f>
        <v>0</v>
      </c>
      <c r="AF8" s="69">
        <f t="shared" si="38"/>
        <v>11875.333999999999</v>
      </c>
      <c r="AG8" s="69">
        <f t="shared" si="38"/>
        <v>0</v>
      </c>
      <c r="AH8" s="69">
        <f t="shared" si="38"/>
        <v>0</v>
      </c>
      <c r="AI8" s="69">
        <f t="shared" ref="AI8:AQ8" si="39">AI9+AI10</f>
        <v>0</v>
      </c>
      <c r="AJ8" s="69">
        <f t="shared" si="39"/>
        <v>11875.333999999999</v>
      </c>
      <c r="AK8" s="69">
        <f t="shared" si="39"/>
        <v>0</v>
      </c>
      <c r="AL8" s="69">
        <f t="shared" si="39"/>
        <v>0</v>
      </c>
      <c r="AM8" s="69">
        <f t="shared" si="39"/>
        <v>0</v>
      </c>
      <c r="AN8" s="69">
        <f t="shared" si="39"/>
        <v>11875.333999999999</v>
      </c>
      <c r="AO8" s="69">
        <f t="shared" si="39"/>
        <v>0</v>
      </c>
      <c r="AP8" s="69">
        <f t="shared" si="39"/>
        <v>0</v>
      </c>
      <c r="AQ8" s="69">
        <f t="shared" si="39"/>
        <v>0</v>
      </c>
      <c r="AR8" s="69">
        <f t="shared" si="33"/>
        <v>53321.163</v>
      </c>
      <c r="AS8" s="69">
        <f t="shared" si="33"/>
        <v>23928.63</v>
      </c>
      <c r="AT8" s="69">
        <f t="shared" si="33"/>
        <v>25792.05</v>
      </c>
      <c r="AU8" s="69">
        <f t="shared" si="33"/>
        <v>49720.68</v>
      </c>
      <c r="AV8" s="69">
        <f t="shared" si="33"/>
        <v>54036.15</v>
      </c>
      <c r="AW8" s="69">
        <f t="shared" ref="AW8:AZ8" si="40">AW9+AW10</f>
        <v>0</v>
      </c>
      <c r="AX8" s="69">
        <f t="shared" si="40"/>
        <v>0</v>
      </c>
      <c r="AY8" s="69">
        <f t="shared" si="40"/>
        <v>0</v>
      </c>
      <c r="AZ8" s="69">
        <f t="shared" si="40"/>
        <v>54036.15</v>
      </c>
      <c r="BA8" s="69">
        <f t="shared" ref="BA8:BK8" si="41">BA9+BA10</f>
        <v>0</v>
      </c>
      <c r="BB8" s="69">
        <f t="shared" si="41"/>
        <v>0</v>
      </c>
      <c r="BC8" s="69">
        <f t="shared" si="41"/>
        <v>0</v>
      </c>
      <c r="BD8" s="69">
        <f t="shared" si="41"/>
        <v>54036.15</v>
      </c>
      <c r="BE8" s="69">
        <f t="shared" si="41"/>
        <v>0</v>
      </c>
      <c r="BF8" s="69">
        <f t="shared" si="41"/>
        <v>0</v>
      </c>
      <c r="BG8" s="69">
        <f t="shared" si="41"/>
        <v>0</v>
      </c>
      <c r="BH8" s="69">
        <f t="shared" si="41"/>
        <v>54036.15</v>
      </c>
      <c r="BI8" s="69">
        <f t="shared" si="41"/>
        <v>0</v>
      </c>
      <c r="BJ8" s="69">
        <f t="shared" si="41"/>
        <v>0</v>
      </c>
      <c r="BK8" s="69">
        <f t="shared" si="41"/>
        <v>0</v>
      </c>
      <c r="BL8" s="69">
        <f t="shared" si="33"/>
        <v>159621.62299999996</v>
      </c>
      <c r="BM8" s="69">
        <f t="shared" si="33"/>
        <v>70977.631000000008</v>
      </c>
      <c r="BN8" s="69">
        <f t="shared" si="33"/>
        <v>70528.069000000003</v>
      </c>
      <c r="BO8" s="69">
        <f t="shared" si="33"/>
        <v>141505.70000000001</v>
      </c>
      <c r="BP8" s="69">
        <f t="shared" ref="BP8:BS8" si="42">BP9+BP10</f>
        <v>159621.62299999996</v>
      </c>
      <c r="BQ8" s="69">
        <f t="shared" si="42"/>
        <v>0</v>
      </c>
      <c r="BR8" s="69">
        <f t="shared" si="42"/>
        <v>0</v>
      </c>
      <c r="BS8" s="69">
        <f t="shared" si="42"/>
        <v>0</v>
      </c>
      <c r="BT8" s="69">
        <f t="shared" ref="BT8:CE8" si="43">BT9+BT10</f>
        <v>159621.62299999996</v>
      </c>
      <c r="BU8" s="69">
        <f t="shared" si="43"/>
        <v>0</v>
      </c>
      <c r="BV8" s="69">
        <f t="shared" si="43"/>
        <v>0</v>
      </c>
      <c r="BW8" s="69">
        <f t="shared" si="43"/>
        <v>0</v>
      </c>
      <c r="BX8" s="69">
        <f t="shared" si="43"/>
        <v>159621.62299999996</v>
      </c>
      <c r="BY8" s="69">
        <f t="shared" si="43"/>
        <v>0</v>
      </c>
      <c r="BZ8" s="69">
        <f t="shared" si="43"/>
        <v>0</v>
      </c>
      <c r="CA8" s="69">
        <f t="shared" si="43"/>
        <v>0</v>
      </c>
      <c r="CB8" s="69">
        <f t="shared" si="43"/>
        <v>159621.62299999996</v>
      </c>
      <c r="CC8" s="69">
        <f t="shared" si="43"/>
        <v>0</v>
      </c>
      <c r="CD8" s="69">
        <f t="shared" si="43"/>
        <v>0</v>
      </c>
      <c r="CE8" s="69">
        <f t="shared" si="43"/>
        <v>0</v>
      </c>
      <c r="CF8" s="174"/>
    </row>
    <row r="9" spans="1:84" s="48" customFormat="1" ht="15" x14ac:dyDescent="0.2">
      <c r="A9" s="51" t="s">
        <v>17</v>
      </c>
      <c r="B9" s="52" t="s">
        <v>63</v>
      </c>
      <c r="C9" s="47" t="s">
        <v>62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>
        <v>11866.947</v>
      </c>
      <c r="Y9" s="70">
        <v>8467</v>
      </c>
      <c r="Z9" s="70">
        <v>7609</v>
      </c>
      <c r="AA9" s="70">
        <f>Y9+Z9</f>
        <v>16076</v>
      </c>
      <c r="AB9" s="70">
        <v>11875.333999999999</v>
      </c>
      <c r="AC9" s="70"/>
      <c r="AD9" s="70"/>
      <c r="AE9" s="70">
        <f>AC9+AD9</f>
        <v>0</v>
      </c>
      <c r="AF9" s="70">
        <v>11875.333999999999</v>
      </c>
      <c r="AG9" s="70"/>
      <c r="AH9" s="70"/>
      <c r="AI9" s="70">
        <f>AG9+AH9</f>
        <v>0</v>
      </c>
      <c r="AJ9" s="70">
        <v>11875.333999999999</v>
      </c>
      <c r="AK9" s="70"/>
      <c r="AL9" s="70"/>
      <c r="AM9" s="70">
        <f>AK9+AL9</f>
        <v>0</v>
      </c>
      <c r="AN9" s="70">
        <v>11875.333999999999</v>
      </c>
      <c r="AO9" s="70"/>
      <c r="AP9" s="70"/>
      <c r="AQ9" s="70">
        <f>AO9+AP9</f>
        <v>0</v>
      </c>
      <c r="AR9" s="70">
        <v>53321.163</v>
      </c>
      <c r="AS9" s="70">
        <v>23928.63</v>
      </c>
      <c r="AT9" s="70">
        <v>25792.05</v>
      </c>
      <c r="AU9" s="70">
        <f>AS9+AT9</f>
        <v>49720.68</v>
      </c>
      <c r="AV9" s="70">
        <v>54036.15</v>
      </c>
      <c r="AW9" s="70"/>
      <c r="AX9" s="70"/>
      <c r="AY9" s="70">
        <f>AW9+AX9</f>
        <v>0</v>
      </c>
      <c r="AZ9" s="70">
        <v>54036.15</v>
      </c>
      <c r="BA9" s="70"/>
      <c r="BB9" s="70"/>
      <c r="BC9" s="70">
        <f>BA9+BB9</f>
        <v>0</v>
      </c>
      <c r="BD9" s="70">
        <v>54036.15</v>
      </c>
      <c r="BE9" s="70"/>
      <c r="BF9" s="70"/>
      <c r="BG9" s="70">
        <f>BE9+BF9</f>
        <v>0</v>
      </c>
      <c r="BH9" s="70">
        <v>54036.15</v>
      </c>
      <c r="BI9" s="70"/>
      <c r="BJ9" s="70"/>
      <c r="BK9" s="70">
        <f>BI9+BJ9</f>
        <v>0</v>
      </c>
      <c r="BL9" s="70"/>
      <c r="BM9" s="70"/>
      <c r="BN9" s="70"/>
      <c r="BO9" s="70">
        <f>BM9+BN9</f>
        <v>0</v>
      </c>
      <c r="BP9" s="70"/>
      <c r="BQ9" s="70"/>
      <c r="BR9" s="70"/>
      <c r="BS9" s="70">
        <f>BQ9+BR9</f>
        <v>0</v>
      </c>
      <c r="BT9" s="70"/>
      <c r="BU9" s="70"/>
      <c r="BV9" s="70"/>
      <c r="BW9" s="70">
        <f>BU9+BV9</f>
        <v>0</v>
      </c>
      <c r="BX9" s="70"/>
      <c r="BY9" s="70"/>
      <c r="BZ9" s="70"/>
      <c r="CA9" s="70">
        <f>BY9+BZ9</f>
        <v>0</v>
      </c>
      <c r="CB9" s="70"/>
      <c r="CC9" s="70"/>
      <c r="CD9" s="70"/>
      <c r="CE9" s="70">
        <f>CC9+CD9</f>
        <v>0</v>
      </c>
      <c r="CF9" s="174"/>
    </row>
    <row r="10" spans="1:84" s="48" customFormat="1" ht="15" x14ac:dyDescent="0.2">
      <c r="A10" s="51" t="s">
        <v>18</v>
      </c>
      <c r="B10" s="53" t="s">
        <v>64</v>
      </c>
      <c r="C10" s="47" t="s">
        <v>62</v>
      </c>
      <c r="D10" s="70">
        <v>29028.428</v>
      </c>
      <c r="E10" s="70">
        <v>20835</v>
      </c>
      <c r="F10" s="70">
        <v>17912</v>
      </c>
      <c r="G10" s="70">
        <f>E10+F10</f>
        <v>38747</v>
      </c>
      <c r="H10" s="70">
        <v>29028.428</v>
      </c>
      <c r="I10" s="70"/>
      <c r="J10" s="70"/>
      <c r="K10" s="70">
        <f>I10+J10</f>
        <v>0</v>
      </c>
      <c r="L10" s="70">
        <v>29028.428</v>
      </c>
      <c r="M10" s="70"/>
      <c r="N10" s="70"/>
      <c r="O10" s="70">
        <f>M10+N10</f>
        <v>0</v>
      </c>
      <c r="P10" s="70">
        <v>29028.428</v>
      </c>
      <c r="Q10" s="70"/>
      <c r="R10" s="70"/>
      <c r="S10" s="70">
        <f>Q10+R10</f>
        <v>0</v>
      </c>
      <c r="T10" s="70">
        <v>29028.428</v>
      </c>
      <c r="U10" s="70"/>
      <c r="V10" s="70"/>
      <c r="W10" s="70">
        <f>U10+V10</f>
        <v>0</v>
      </c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>
        <v>159621.62299999996</v>
      </c>
      <c r="BM10" s="70">
        <v>70977.631000000008</v>
      </c>
      <c r="BN10" s="70">
        <v>70528.069000000003</v>
      </c>
      <c r="BO10" s="70">
        <f>BM10+BN10</f>
        <v>141505.70000000001</v>
      </c>
      <c r="BP10" s="70">
        <v>159621.62299999996</v>
      </c>
      <c r="BQ10" s="70"/>
      <c r="BR10" s="70"/>
      <c r="BS10" s="70">
        <f>BQ10+BR10</f>
        <v>0</v>
      </c>
      <c r="BT10" s="70">
        <v>159621.62299999996</v>
      </c>
      <c r="BU10" s="70"/>
      <c r="BV10" s="70"/>
      <c r="BW10" s="70">
        <f>BU10+BV10</f>
        <v>0</v>
      </c>
      <c r="BX10" s="70">
        <v>159621.62299999996</v>
      </c>
      <c r="BY10" s="70"/>
      <c r="BZ10" s="70"/>
      <c r="CA10" s="70">
        <f>BY10+BZ10</f>
        <v>0</v>
      </c>
      <c r="CB10" s="70">
        <v>159621.62299999996</v>
      </c>
      <c r="CC10" s="70"/>
      <c r="CD10" s="70"/>
      <c r="CE10" s="70">
        <f>CC10+CD10</f>
        <v>0</v>
      </c>
      <c r="CF10" s="174"/>
    </row>
    <row r="11" spans="1:84" s="48" customFormat="1" ht="28.5" x14ac:dyDescent="0.2">
      <c r="A11" s="49" t="s">
        <v>6</v>
      </c>
      <c r="B11" s="50" t="s">
        <v>65</v>
      </c>
      <c r="C11" s="47" t="s">
        <v>62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174"/>
    </row>
    <row r="12" spans="1:84" s="48" customFormat="1" ht="18.75" customHeight="1" x14ac:dyDescent="0.2">
      <c r="A12" s="51" t="s">
        <v>7</v>
      </c>
      <c r="B12" s="54" t="s">
        <v>66</v>
      </c>
      <c r="C12" s="47" t="s">
        <v>62</v>
      </c>
      <c r="D12" s="70">
        <v>5.806</v>
      </c>
      <c r="E12" s="70">
        <v>2.52</v>
      </c>
      <c r="F12" s="70">
        <v>2.56</v>
      </c>
      <c r="G12" s="70">
        <f>E12+F12</f>
        <v>5.08</v>
      </c>
      <c r="H12" s="70">
        <v>5.806</v>
      </c>
      <c r="I12" s="70"/>
      <c r="J12" s="70"/>
      <c r="K12" s="70">
        <f>I12+J12</f>
        <v>0</v>
      </c>
      <c r="L12" s="70">
        <v>5.806</v>
      </c>
      <c r="M12" s="70"/>
      <c r="N12" s="70"/>
      <c r="O12" s="70">
        <f>M12+N12</f>
        <v>0</v>
      </c>
      <c r="P12" s="70">
        <v>5.806</v>
      </c>
      <c r="Q12" s="70"/>
      <c r="R12" s="70"/>
      <c r="S12" s="70">
        <f>Q12+R12</f>
        <v>0</v>
      </c>
      <c r="T12" s="70">
        <v>5.806</v>
      </c>
      <c r="U12" s="70"/>
      <c r="V12" s="70"/>
      <c r="W12" s="70">
        <f>U12+V12</f>
        <v>0</v>
      </c>
      <c r="X12" s="70">
        <v>2.3730000000000002</v>
      </c>
      <c r="Y12" s="70">
        <v>1.6300000000000001</v>
      </c>
      <c r="Z12" s="70">
        <v>1.9600000000000002</v>
      </c>
      <c r="AA12" s="70">
        <f>Y12+Z12</f>
        <v>3.5900000000000003</v>
      </c>
      <c r="AB12" s="70">
        <v>2.3760000000000003</v>
      </c>
      <c r="AC12" s="70"/>
      <c r="AD12" s="70"/>
      <c r="AE12" s="70">
        <f>AC12+AD12</f>
        <v>0</v>
      </c>
      <c r="AF12" s="70">
        <v>2.3760000000000003</v>
      </c>
      <c r="AG12" s="70"/>
      <c r="AH12" s="70"/>
      <c r="AI12" s="70">
        <f>AG12+AH12</f>
        <v>0</v>
      </c>
      <c r="AJ12" s="70">
        <v>2.3760000000000003</v>
      </c>
      <c r="AK12" s="70"/>
      <c r="AL12" s="70"/>
      <c r="AM12" s="70">
        <f>AK12+AL12</f>
        <v>0</v>
      </c>
      <c r="AN12" s="70">
        <v>2.3760000000000003</v>
      </c>
      <c r="AO12" s="70"/>
      <c r="AP12" s="70"/>
      <c r="AQ12" s="70">
        <f>AO12+AP12</f>
        <v>0</v>
      </c>
      <c r="AR12" s="70">
        <v>14.395999999999999</v>
      </c>
      <c r="AS12" s="70">
        <v>1.6240000000000001</v>
      </c>
      <c r="AT12" s="70">
        <v>1.54</v>
      </c>
      <c r="AU12" s="70">
        <f>AS12+AT12</f>
        <v>3.1640000000000001</v>
      </c>
      <c r="AV12" s="70">
        <v>14.588999999999999</v>
      </c>
      <c r="AW12" s="70"/>
      <c r="AX12" s="70"/>
      <c r="AY12" s="70">
        <f>AW12+AX12</f>
        <v>0</v>
      </c>
      <c r="AZ12" s="70">
        <v>14.588999999999999</v>
      </c>
      <c r="BA12" s="70"/>
      <c r="BB12" s="70"/>
      <c r="BC12" s="70">
        <f>BA12+BB12</f>
        <v>0</v>
      </c>
      <c r="BD12" s="70">
        <v>14.588999999999999</v>
      </c>
      <c r="BE12" s="70"/>
      <c r="BF12" s="70"/>
      <c r="BG12" s="70">
        <f>BE12+BF12</f>
        <v>0</v>
      </c>
      <c r="BH12" s="70">
        <v>14.588999999999999</v>
      </c>
      <c r="BI12" s="70"/>
      <c r="BJ12" s="70"/>
      <c r="BK12" s="70">
        <f>BI12+BJ12</f>
        <v>0</v>
      </c>
      <c r="BL12" s="70">
        <v>30.916999999999998</v>
      </c>
      <c r="BM12" s="70">
        <v>16.25</v>
      </c>
      <c r="BN12" s="70">
        <v>14.7</v>
      </c>
      <c r="BO12" s="70">
        <f>BM12+BN12</f>
        <v>30.95</v>
      </c>
      <c r="BP12" s="70">
        <v>30.916999999999998</v>
      </c>
      <c r="BQ12" s="70"/>
      <c r="BR12" s="70"/>
      <c r="BS12" s="70">
        <f>BQ12+BR12</f>
        <v>0</v>
      </c>
      <c r="BT12" s="70">
        <v>30.916999999999998</v>
      </c>
      <c r="BU12" s="70"/>
      <c r="BV12" s="70"/>
      <c r="BW12" s="70">
        <f>BU12+BV12</f>
        <v>0</v>
      </c>
      <c r="BX12" s="70">
        <v>30.916999999999998</v>
      </c>
      <c r="BY12" s="70"/>
      <c r="BZ12" s="70"/>
      <c r="CA12" s="70">
        <f>BY12+BZ12</f>
        <v>0</v>
      </c>
      <c r="CB12" s="70">
        <v>30.916999999999998</v>
      </c>
      <c r="CC12" s="70"/>
      <c r="CD12" s="70"/>
      <c r="CE12" s="70">
        <f>CC12+CD12</f>
        <v>0</v>
      </c>
      <c r="CF12" s="174"/>
    </row>
    <row r="13" spans="1:84" s="48" customFormat="1" ht="15" x14ac:dyDescent="0.2">
      <c r="A13" s="51" t="s">
        <v>8</v>
      </c>
      <c r="B13" s="54" t="s">
        <v>67</v>
      </c>
      <c r="C13" s="47" t="s">
        <v>62</v>
      </c>
      <c r="D13" s="70">
        <f t="shared" ref="D13:BO13" si="44">D8+D11-D12</f>
        <v>29022.621999999999</v>
      </c>
      <c r="E13" s="70">
        <f t="shared" si="44"/>
        <v>20832.48</v>
      </c>
      <c r="F13" s="70">
        <f t="shared" si="44"/>
        <v>17909.439999999999</v>
      </c>
      <c r="G13" s="70">
        <f t="shared" si="44"/>
        <v>38741.919999999998</v>
      </c>
      <c r="H13" s="70">
        <f t="shared" si="44"/>
        <v>29022.621999999999</v>
      </c>
      <c r="I13" s="70">
        <f t="shared" ref="I13:L13" si="45">I8+I11-I12</f>
        <v>0</v>
      </c>
      <c r="J13" s="70">
        <f t="shared" si="45"/>
        <v>0</v>
      </c>
      <c r="K13" s="70">
        <f t="shared" si="45"/>
        <v>0</v>
      </c>
      <c r="L13" s="70">
        <f t="shared" si="45"/>
        <v>29022.621999999999</v>
      </c>
      <c r="M13" s="70">
        <f t="shared" ref="M13:P13" si="46">M8+M11-M12</f>
        <v>0</v>
      </c>
      <c r="N13" s="70">
        <f t="shared" si="46"/>
        <v>0</v>
      </c>
      <c r="O13" s="70">
        <f t="shared" si="46"/>
        <v>0</v>
      </c>
      <c r="P13" s="70">
        <f t="shared" si="46"/>
        <v>29022.621999999999</v>
      </c>
      <c r="Q13" s="70">
        <f t="shared" ref="Q13:T13" si="47">Q8+Q11-Q12</f>
        <v>0</v>
      </c>
      <c r="R13" s="70">
        <f t="shared" si="47"/>
        <v>0</v>
      </c>
      <c r="S13" s="70">
        <f t="shared" si="47"/>
        <v>0</v>
      </c>
      <c r="T13" s="70">
        <f t="shared" si="47"/>
        <v>29022.621999999999</v>
      </c>
      <c r="U13" s="70">
        <f t="shared" ref="U13:W13" si="48">U8+U11-U12</f>
        <v>0</v>
      </c>
      <c r="V13" s="70">
        <f t="shared" si="48"/>
        <v>0</v>
      </c>
      <c r="W13" s="70">
        <f t="shared" si="48"/>
        <v>0</v>
      </c>
      <c r="X13" s="70">
        <f t="shared" si="44"/>
        <v>11864.574000000001</v>
      </c>
      <c r="Y13" s="70">
        <f t="shared" si="44"/>
        <v>8465.3700000000008</v>
      </c>
      <c r="Z13" s="70">
        <f t="shared" si="44"/>
        <v>7607.04</v>
      </c>
      <c r="AA13" s="70">
        <f t="shared" si="44"/>
        <v>16072.41</v>
      </c>
      <c r="AB13" s="70">
        <f t="shared" si="44"/>
        <v>11872.957999999999</v>
      </c>
      <c r="AC13" s="70">
        <f t="shared" ref="AC13:AD13" si="49">AC8+AC11-AC12</f>
        <v>0</v>
      </c>
      <c r="AD13" s="70">
        <f t="shared" si="49"/>
        <v>0</v>
      </c>
      <c r="AE13" s="70">
        <f t="shared" ref="AE13:AH13" si="50">AE8+AE11-AE12</f>
        <v>0</v>
      </c>
      <c r="AF13" s="70">
        <f t="shared" si="50"/>
        <v>11872.957999999999</v>
      </c>
      <c r="AG13" s="70">
        <f t="shared" si="50"/>
        <v>0</v>
      </c>
      <c r="AH13" s="70">
        <f t="shared" si="50"/>
        <v>0</v>
      </c>
      <c r="AI13" s="70">
        <f t="shared" ref="AI13:AQ13" si="51">AI8+AI11-AI12</f>
        <v>0</v>
      </c>
      <c r="AJ13" s="70">
        <f t="shared" si="51"/>
        <v>11872.957999999999</v>
      </c>
      <c r="AK13" s="70">
        <f t="shared" si="51"/>
        <v>0</v>
      </c>
      <c r="AL13" s="70">
        <f t="shared" si="51"/>
        <v>0</v>
      </c>
      <c r="AM13" s="70">
        <f t="shared" si="51"/>
        <v>0</v>
      </c>
      <c r="AN13" s="70">
        <f t="shared" si="51"/>
        <v>11872.957999999999</v>
      </c>
      <c r="AO13" s="70">
        <f t="shared" si="51"/>
        <v>0</v>
      </c>
      <c r="AP13" s="70">
        <f t="shared" si="51"/>
        <v>0</v>
      </c>
      <c r="AQ13" s="70">
        <f t="shared" si="51"/>
        <v>0</v>
      </c>
      <c r="AR13" s="70">
        <f t="shared" si="44"/>
        <v>53306.767</v>
      </c>
      <c r="AS13" s="70">
        <f t="shared" si="44"/>
        <v>23927.006000000001</v>
      </c>
      <c r="AT13" s="70">
        <f t="shared" si="44"/>
        <v>25790.51</v>
      </c>
      <c r="AU13" s="70">
        <f t="shared" si="44"/>
        <v>49717.516000000003</v>
      </c>
      <c r="AV13" s="70">
        <f t="shared" si="44"/>
        <v>54021.561000000002</v>
      </c>
      <c r="AW13" s="70">
        <f t="shared" ref="AW13:AZ13" si="52">AW8+AW11-AW12</f>
        <v>0</v>
      </c>
      <c r="AX13" s="70">
        <f t="shared" si="52"/>
        <v>0</v>
      </c>
      <c r="AY13" s="70">
        <f t="shared" si="52"/>
        <v>0</v>
      </c>
      <c r="AZ13" s="70">
        <f t="shared" si="52"/>
        <v>54021.561000000002</v>
      </c>
      <c r="BA13" s="70">
        <f t="shared" ref="BA13:BK13" si="53">BA8+BA11-BA12</f>
        <v>0</v>
      </c>
      <c r="BB13" s="70">
        <f t="shared" si="53"/>
        <v>0</v>
      </c>
      <c r="BC13" s="70">
        <f t="shared" si="53"/>
        <v>0</v>
      </c>
      <c r="BD13" s="70">
        <f t="shared" si="53"/>
        <v>54021.561000000002</v>
      </c>
      <c r="BE13" s="70">
        <f t="shared" si="53"/>
        <v>0</v>
      </c>
      <c r="BF13" s="70">
        <f t="shared" si="53"/>
        <v>0</v>
      </c>
      <c r="BG13" s="70">
        <f t="shared" si="53"/>
        <v>0</v>
      </c>
      <c r="BH13" s="70">
        <f t="shared" si="53"/>
        <v>54021.561000000002</v>
      </c>
      <c r="BI13" s="70">
        <f t="shared" si="53"/>
        <v>0</v>
      </c>
      <c r="BJ13" s="70">
        <f t="shared" si="53"/>
        <v>0</v>
      </c>
      <c r="BK13" s="70">
        <f t="shared" si="53"/>
        <v>0</v>
      </c>
      <c r="BL13" s="70">
        <f t="shared" si="44"/>
        <v>159590.70599999998</v>
      </c>
      <c r="BM13" s="70">
        <f t="shared" si="44"/>
        <v>70961.381000000008</v>
      </c>
      <c r="BN13" s="70">
        <f t="shared" si="44"/>
        <v>70513.369000000006</v>
      </c>
      <c r="BO13" s="70">
        <f t="shared" si="44"/>
        <v>141474.75</v>
      </c>
      <c r="BP13" s="70">
        <f t="shared" ref="BP13:BS13" si="54">BP8+BP11-BP12</f>
        <v>159590.70599999998</v>
      </c>
      <c r="BQ13" s="70">
        <f t="shared" si="54"/>
        <v>0</v>
      </c>
      <c r="BR13" s="70">
        <f t="shared" si="54"/>
        <v>0</v>
      </c>
      <c r="BS13" s="70">
        <f t="shared" si="54"/>
        <v>0</v>
      </c>
      <c r="BT13" s="70">
        <f t="shared" ref="BT13:CE13" si="55">BT8+BT11-BT12</f>
        <v>159590.70599999998</v>
      </c>
      <c r="BU13" s="70">
        <f t="shared" si="55"/>
        <v>0</v>
      </c>
      <c r="BV13" s="70">
        <f t="shared" si="55"/>
        <v>0</v>
      </c>
      <c r="BW13" s="70">
        <f t="shared" si="55"/>
        <v>0</v>
      </c>
      <c r="BX13" s="70">
        <f t="shared" si="55"/>
        <v>159590.70599999998</v>
      </c>
      <c r="BY13" s="70">
        <f t="shared" si="55"/>
        <v>0</v>
      </c>
      <c r="BZ13" s="70">
        <f t="shared" si="55"/>
        <v>0</v>
      </c>
      <c r="CA13" s="70">
        <f t="shared" si="55"/>
        <v>0</v>
      </c>
      <c r="CB13" s="70">
        <f t="shared" si="55"/>
        <v>159590.70599999998</v>
      </c>
      <c r="CC13" s="70">
        <f t="shared" si="55"/>
        <v>0</v>
      </c>
      <c r="CD13" s="70">
        <f t="shared" si="55"/>
        <v>0</v>
      </c>
      <c r="CE13" s="70">
        <f t="shared" si="55"/>
        <v>0</v>
      </c>
      <c r="CF13" s="174"/>
    </row>
    <row r="14" spans="1:84" s="48" customFormat="1" ht="15" x14ac:dyDescent="0.2">
      <c r="A14" s="51" t="s">
        <v>68</v>
      </c>
      <c r="B14" s="54" t="s">
        <v>69</v>
      </c>
      <c r="C14" s="47" t="s">
        <v>62</v>
      </c>
      <c r="D14" s="70">
        <f t="shared" ref="D14:BO14" si="56">D15+D16</f>
        <v>2031.5830000000001</v>
      </c>
      <c r="E14" s="70">
        <f t="shared" si="56"/>
        <v>8447.2769999999982</v>
      </c>
      <c r="F14" s="70">
        <f t="shared" si="56"/>
        <v>6385.1059999999998</v>
      </c>
      <c r="G14" s="70">
        <f t="shared" si="56"/>
        <v>14832.382999999998</v>
      </c>
      <c r="H14" s="70">
        <f t="shared" si="56"/>
        <v>2031.5830000000001</v>
      </c>
      <c r="I14" s="70">
        <f t="shared" ref="I14:L14" si="57">I15+I16</f>
        <v>0</v>
      </c>
      <c r="J14" s="70">
        <f t="shared" si="57"/>
        <v>0</v>
      </c>
      <c r="K14" s="70">
        <f t="shared" si="57"/>
        <v>0</v>
      </c>
      <c r="L14" s="70">
        <f t="shared" si="57"/>
        <v>2031.5830000000001</v>
      </c>
      <c r="M14" s="70">
        <f t="shared" ref="M14:P14" si="58">M15+M16</f>
        <v>0</v>
      </c>
      <c r="N14" s="70">
        <f t="shared" si="58"/>
        <v>0</v>
      </c>
      <c r="O14" s="70">
        <f t="shared" si="58"/>
        <v>0</v>
      </c>
      <c r="P14" s="70">
        <f t="shared" si="58"/>
        <v>2031.5830000000001</v>
      </c>
      <c r="Q14" s="70">
        <f t="shared" ref="Q14:T14" si="59">Q15+Q16</f>
        <v>0</v>
      </c>
      <c r="R14" s="70">
        <f t="shared" si="59"/>
        <v>0</v>
      </c>
      <c r="S14" s="70">
        <f t="shared" si="59"/>
        <v>0</v>
      </c>
      <c r="T14" s="70">
        <f t="shared" si="59"/>
        <v>2031.5830000000001</v>
      </c>
      <c r="U14" s="70">
        <f t="shared" ref="U14:W14" si="60">U15+U16</f>
        <v>0</v>
      </c>
      <c r="V14" s="70">
        <f t="shared" si="60"/>
        <v>0</v>
      </c>
      <c r="W14" s="70">
        <f t="shared" si="60"/>
        <v>0</v>
      </c>
      <c r="X14" s="70">
        <f t="shared" si="56"/>
        <v>474.58300000000003</v>
      </c>
      <c r="Y14" s="70">
        <f t="shared" si="56"/>
        <v>2330.8919999999998</v>
      </c>
      <c r="Z14" s="70">
        <f t="shared" si="56"/>
        <v>2322.65</v>
      </c>
      <c r="AA14" s="70">
        <f t="shared" si="56"/>
        <v>4653.5419999999995</v>
      </c>
      <c r="AB14" s="70">
        <f t="shared" si="56"/>
        <v>474.91900000000004</v>
      </c>
      <c r="AC14" s="70">
        <f t="shared" ref="AC14:AD14" si="61">AC15+AC16</f>
        <v>0</v>
      </c>
      <c r="AD14" s="70">
        <f t="shared" si="61"/>
        <v>0</v>
      </c>
      <c r="AE14" s="70">
        <f t="shared" ref="AE14:AH14" si="62">AE15+AE16</f>
        <v>0</v>
      </c>
      <c r="AF14" s="70">
        <f t="shared" si="62"/>
        <v>474.91900000000004</v>
      </c>
      <c r="AG14" s="70">
        <f t="shared" si="62"/>
        <v>0</v>
      </c>
      <c r="AH14" s="70">
        <f t="shared" si="62"/>
        <v>0</v>
      </c>
      <c r="AI14" s="70">
        <f t="shared" ref="AI14:AQ14" si="63">AI15+AI16</f>
        <v>0</v>
      </c>
      <c r="AJ14" s="70">
        <f t="shared" si="63"/>
        <v>474.91900000000004</v>
      </c>
      <c r="AK14" s="70">
        <f t="shared" si="63"/>
        <v>0</v>
      </c>
      <c r="AL14" s="70">
        <f t="shared" si="63"/>
        <v>0</v>
      </c>
      <c r="AM14" s="70">
        <f t="shared" si="63"/>
        <v>0</v>
      </c>
      <c r="AN14" s="70">
        <f t="shared" si="63"/>
        <v>474.91900000000004</v>
      </c>
      <c r="AO14" s="70">
        <f t="shared" si="63"/>
        <v>0</v>
      </c>
      <c r="AP14" s="70">
        <f t="shared" si="63"/>
        <v>0</v>
      </c>
      <c r="AQ14" s="70">
        <f t="shared" si="63"/>
        <v>0</v>
      </c>
      <c r="AR14" s="70">
        <f t="shared" si="56"/>
        <v>5330.6769999999997</v>
      </c>
      <c r="AS14" s="70">
        <f t="shared" si="56"/>
        <v>2392.701</v>
      </c>
      <c r="AT14" s="70">
        <f t="shared" si="56"/>
        <v>2579.0509999999999</v>
      </c>
      <c r="AU14" s="70">
        <f t="shared" si="56"/>
        <v>4971.7520000000004</v>
      </c>
      <c r="AV14" s="70">
        <f t="shared" si="56"/>
        <v>5402.1559999999999</v>
      </c>
      <c r="AW14" s="70">
        <f t="shared" ref="AW14:AZ14" si="64">AW15+AW16</f>
        <v>0</v>
      </c>
      <c r="AX14" s="70">
        <f t="shared" si="64"/>
        <v>0</v>
      </c>
      <c r="AY14" s="70">
        <f t="shared" si="64"/>
        <v>0</v>
      </c>
      <c r="AZ14" s="70">
        <f t="shared" si="64"/>
        <v>5402.1559999999999</v>
      </c>
      <c r="BA14" s="70">
        <f t="shared" ref="BA14:BK14" si="65">BA15+BA16</f>
        <v>0</v>
      </c>
      <c r="BB14" s="70">
        <f t="shared" si="65"/>
        <v>0</v>
      </c>
      <c r="BC14" s="70">
        <f t="shared" si="65"/>
        <v>0</v>
      </c>
      <c r="BD14" s="70">
        <f t="shared" si="65"/>
        <v>5402.1559999999999</v>
      </c>
      <c r="BE14" s="70">
        <f t="shared" si="65"/>
        <v>0</v>
      </c>
      <c r="BF14" s="70">
        <f t="shared" si="65"/>
        <v>0</v>
      </c>
      <c r="BG14" s="70">
        <f t="shared" si="65"/>
        <v>0</v>
      </c>
      <c r="BH14" s="70">
        <f t="shared" si="65"/>
        <v>5402.1559999999999</v>
      </c>
      <c r="BI14" s="70">
        <f t="shared" si="65"/>
        <v>0</v>
      </c>
      <c r="BJ14" s="70">
        <f t="shared" si="65"/>
        <v>0</v>
      </c>
      <c r="BK14" s="70">
        <f t="shared" si="65"/>
        <v>0</v>
      </c>
      <c r="BL14" s="70">
        <f t="shared" si="56"/>
        <v>15959.071</v>
      </c>
      <c r="BM14" s="70">
        <f t="shared" si="56"/>
        <v>10414.128000000004</v>
      </c>
      <c r="BN14" s="70">
        <f t="shared" si="56"/>
        <v>11321.196355081558</v>
      </c>
      <c r="BO14" s="70">
        <f t="shared" si="56"/>
        <v>21735.32435508156</v>
      </c>
      <c r="BP14" s="70">
        <f t="shared" ref="BP14:BS14" si="66">BP15+BP16</f>
        <v>15959.071</v>
      </c>
      <c r="BQ14" s="70">
        <f t="shared" si="66"/>
        <v>0</v>
      </c>
      <c r="BR14" s="70">
        <f t="shared" si="66"/>
        <v>0</v>
      </c>
      <c r="BS14" s="70">
        <f t="shared" si="66"/>
        <v>0</v>
      </c>
      <c r="BT14" s="70">
        <f t="shared" ref="BT14:CE14" si="67">BT15+BT16</f>
        <v>15959.071</v>
      </c>
      <c r="BU14" s="70">
        <f t="shared" si="67"/>
        <v>0</v>
      </c>
      <c r="BV14" s="70">
        <f t="shared" si="67"/>
        <v>0</v>
      </c>
      <c r="BW14" s="70">
        <f t="shared" si="67"/>
        <v>0</v>
      </c>
      <c r="BX14" s="70">
        <f t="shared" si="67"/>
        <v>15959.071</v>
      </c>
      <c r="BY14" s="70">
        <f t="shared" si="67"/>
        <v>0</v>
      </c>
      <c r="BZ14" s="70">
        <f t="shared" si="67"/>
        <v>0</v>
      </c>
      <c r="CA14" s="70">
        <f t="shared" si="67"/>
        <v>0</v>
      </c>
      <c r="CB14" s="70">
        <f t="shared" si="67"/>
        <v>15959.071</v>
      </c>
      <c r="CC14" s="70">
        <f t="shared" si="67"/>
        <v>0</v>
      </c>
      <c r="CD14" s="70">
        <f t="shared" si="67"/>
        <v>0</v>
      </c>
      <c r="CE14" s="70">
        <f t="shared" si="67"/>
        <v>0</v>
      </c>
      <c r="CF14" s="174"/>
    </row>
    <row r="15" spans="1:84" s="48" customFormat="1" ht="18" customHeight="1" x14ac:dyDescent="0.2">
      <c r="A15" s="51" t="s">
        <v>70</v>
      </c>
      <c r="B15" s="52" t="s">
        <v>71</v>
      </c>
      <c r="C15" s="47" t="s">
        <v>62</v>
      </c>
      <c r="D15" s="70">
        <v>2031.5830000000001</v>
      </c>
      <c r="E15" s="70">
        <v>8447.2769999999982</v>
      </c>
      <c r="F15" s="70">
        <v>6385.1059999999998</v>
      </c>
      <c r="G15" s="70">
        <f>E15+F15</f>
        <v>14832.382999999998</v>
      </c>
      <c r="H15" s="70">
        <v>2031.5830000000001</v>
      </c>
      <c r="I15" s="70"/>
      <c r="J15" s="70"/>
      <c r="K15" s="70">
        <f>I15+J15</f>
        <v>0</v>
      </c>
      <c r="L15" s="70">
        <v>2031.5830000000001</v>
      </c>
      <c r="M15" s="70"/>
      <c r="N15" s="70"/>
      <c r="O15" s="70">
        <f>M15+N15</f>
        <v>0</v>
      </c>
      <c r="P15" s="70">
        <v>2031.5830000000001</v>
      </c>
      <c r="Q15" s="70"/>
      <c r="R15" s="70"/>
      <c r="S15" s="70">
        <f>Q15+R15</f>
        <v>0</v>
      </c>
      <c r="T15" s="70">
        <v>2031.5830000000001</v>
      </c>
      <c r="U15" s="70"/>
      <c r="V15" s="70"/>
      <c r="W15" s="70">
        <f>U15+V15</f>
        <v>0</v>
      </c>
      <c r="X15" s="70">
        <v>474.58300000000003</v>
      </c>
      <c r="Y15" s="70">
        <v>2330.8919999999998</v>
      </c>
      <c r="Z15" s="70">
        <v>2322.65</v>
      </c>
      <c r="AA15" s="70">
        <f>Y15+Z15</f>
        <v>4653.5419999999995</v>
      </c>
      <c r="AB15" s="70">
        <v>474.91900000000004</v>
      </c>
      <c r="AC15" s="70"/>
      <c r="AD15" s="70"/>
      <c r="AE15" s="70">
        <f>AC15+AD15</f>
        <v>0</v>
      </c>
      <c r="AF15" s="70">
        <v>474.91900000000004</v>
      </c>
      <c r="AG15" s="70"/>
      <c r="AH15" s="70"/>
      <c r="AI15" s="70">
        <f>AG15+AH15</f>
        <v>0</v>
      </c>
      <c r="AJ15" s="70">
        <v>474.91900000000004</v>
      </c>
      <c r="AK15" s="70"/>
      <c r="AL15" s="70"/>
      <c r="AM15" s="70">
        <f>AK15+AL15</f>
        <v>0</v>
      </c>
      <c r="AN15" s="70">
        <v>474.91900000000004</v>
      </c>
      <c r="AO15" s="70"/>
      <c r="AP15" s="70"/>
      <c r="AQ15" s="70">
        <f>AO15+AP15</f>
        <v>0</v>
      </c>
      <c r="AR15" s="70">
        <v>5330.6769999999997</v>
      </c>
      <c r="AS15" s="70">
        <v>2392.701</v>
      </c>
      <c r="AT15" s="70">
        <v>2579.0509999999999</v>
      </c>
      <c r="AU15" s="70">
        <f>AS15+AT15</f>
        <v>4971.7520000000004</v>
      </c>
      <c r="AV15" s="70">
        <v>5402.1559999999999</v>
      </c>
      <c r="AW15" s="70"/>
      <c r="AX15" s="70"/>
      <c r="AY15" s="70">
        <f>AW15+AX15</f>
        <v>0</v>
      </c>
      <c r="AZ15" s="70">
        <v>5402.1559999999999</v>
      </c>
      <c r="BA15" s="70"/>
      <c r="BB15" s="70"/>
      <c r="BC15" s="70">
        <f>BA15+BB15</f>
        <v>0</v>
      </c>
      <c r="BD15" s="70">
        <v>5402.1559999999999</v>
      </c>
      <c r="BE15" s="70"/>
      <c r="BF15" s="70"/>
      <c r="BG15" s="70">
        <f>BE15+BF15</f>
        <v>0</v>
      </c>
      <c r="BH15" s="70">
        <v>5402.1559999999999</v>
      </c>
      <c r="BI15" s="70"/>
      <c r="BJ15" s="70"/>
      <c r="BK15" s="70">
        <f>BI15+BJ15</f>
        <v>0</v>
      </c>
      <c r="BL15" s="70">
        <v>15959.071</v>
      </c>
      <c r="BM15" s="70">
        <v>10414.128000000004</v>
      </c>
      <c r="BN15" s="70">
        <v>11321.196355081558</v>
      </c>
      <c r="BO15" s="70">
        <f>BM15+BN15</f>
        <v>21735.32435508156</v>
      </c>
      <c r="BP15" s="70">
        <v>15959.071</v>
      </c>
      <c r="BQ15" s="70"/>
      <c r="BR15" s="70"/>
      <c r="BS15" s="70">
        <f>BQ15+BR15</f>
        <v>0</v>
      </c>
      <c r="BT15" s="70">
        <v>15959.071</v>
      </c>
      <c r="BU15" s="70"/>
      <c r="BV15" s="70"/>
      <c r="BW15" s="70">
        <f>BU15+BV15</f>
        <v>0</v>
      </c>
      <c r="BX15" s="70">
        <v>15959.071</v>
      </c>
      <c r="BY15" s="70"/>
      <c r="BZ15" s="70"/>
      <c r="CA15" s="70">
        <f>BY15+BZ15</f>
        <v>0</v>
      </c>
      <c r="CB15" s="70">
        <v>15959.071</v>
      </c>
      <c r="CC15" s="70"/>
      <c r="CD15" s="70"/>
      <c r="CE15" s="70">
        <f>CC15+CD15</f>
        <v>0</v>
      </c>
      <c r="CF15" s="174"/>
    </row>
    <row r="16" spans="1:84" s="48" customFormat="1" ht="18" customHeight="1" x14ac:dyDescent="0.2">
      <c r="A16" s="51" t="s">
        <v>72</v>
      </c>
      <c r="B16" s="52" t="s">
        <v>73</v>
      </c>
      <c r="C16" s="47" t="s">
        <v>62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8"/>
      <c r="Y16" s="78"/>
      <c r="Z16" s="78"/>
      <c r="AA16" s="78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174"/>
    </row>
    <row r="17" spans="1:84" s="56" customFormat="1" ht="18" customHeight="1" x14ac:dyDescent="0.2">
      <c r="A17" s="49" t="s">
        <v>74</v>
      </c>
      <c r="B17" s="50" t="s">
        <v>75</v>
      </c>
      <c r="C17" s="55" t="s">
        <v>62</v>
      </c>
      <c r="D17" s="71">
        <f t="shared" ref="D17:BO17" si="68">D13-D14</f>
        <v>26991.039000000001</v>
      </c>
      <c r="E17" s="71">
        <f t="shared" si="68"/>
        <v>12385.203000000001</v>
      </c>
      <c r="F17" s="71">
        <f t="shared" si="68"/>
        <v>11524.333999999999</v>
      </c>
      <c r="G17" s="71">
        <f t="shared" si="68"/>
        <v>23909.537</v>
      </c>
      <c r="H17" s="71">
        <f t="shared" si="68"/>
        <v>26991.039000000001</v>
      </c>
      <c r="I17" s="71">
        <f t="shared" ref="I17:L17" si="69">I13-I14</f>
        <v>0</v>
      </c>
      <c r="J17" s="71">
        <f t="shared" si="69"/>
        <v>0</v>
      </c>
      <c r="K17" s="71">
        <f t="shared" si="69"/>
        <v>0</v>
      </c>
      <c r="L17" s="71">
        <f t="shared" si="69"/>
        <v>26991.039000000001</v>
      </c>
      <c r="M17" s="71">
        <f t="shared" ref="M17:P17" si="70">M13-M14</f>
        <v>0</v>
      </c>
      <c r="N17" s="71">
        <f t="shared" si="70"/>
        <v>0</v>
      </c>
      <c r="O17" s="71">
        <f t="shared" si="70"/>
        <v>0</v>
      </c>
      <c r="P17" s="71">
        <f t="shared" si="70"/>
        <v>26991.039000000001</v>
      </c>
      <c r="Q17" s="71">
        <f t="shared" ref="Q17:T17" si="71">Q13-Q14</f>
        <v>0</v>
      </c>
      <c r="R17" s="71">
        <f t="shared" si="71"/>
        <v>0</v>
      </c>
      <c r="S17" s="71">
        <f t="shared" si="71"/>
        <v>0</v>
      </c>
      <c r="T17" s="71">
        <f t="shared" si="71"/>
        <v>26991.039000000001</v>
      </c>
      <c r="U17" s="71">
        <f t="shared" ref="U17:W17" si="72">U13-U14</f>
        <v>0</v>
      </c>
      <c r="V17" s="71">
        <f t="shared" si="72"/>
        <v>0</v>
      </c>
      <c r="W17" s="71">
        <f t="shared" si="72"/>
        <v>0</v>
      </c>
      <c r="X17" s="71">
        <f t="shared" si="68"/>
        <v>11389.991</v>
      </c>
      <c r="Y17" s="71">
        <f t="shared" si="68"/>
        <v>6134.478000000001</v>
      </c>
      <c r="Z17" s="71">
        <f t="shared" si="68"/>
        <v>5284.3899999999994</v>
      </c>
      <c r="AA17" s="71">
        <f t="shared" si="68"/>
        <v>11418.868</v>
      </c>
      <c r="AB17" s="71">
        <f t="shared" si="68"/>
        <v>11398.038999999999</v>
      </c>
      <c r="AC17" s="71">
        <f t="shared" ref="AC17:AD17" si="73">AC13-AC14</f>
        <v>0</v>
      </c>
      <c r="AD17" s="71">
        <f t="shared" si="73"/>
        <v>0</v>
      </c>
      <c r="AE17" s="71">
        <f t="shared" ref="AE17:AH17" si="74">AE13-AE14</f>
        <v>0</v>
      </c>
      <c r="AF17" s="71">
        <f t="shared" si="74"/>
        <v>11398.038999999999</v>
      </c>
      <c r="AG17" s="71">
        <f t="shared" si="74"/>
        <v>0</v>
      </c>
      <c r="AH17" s="71">
        <f t="shared" si="74"/>
        <v>0</v>
      </c>
      <c r="AI17" s="71">
        <f t="shared" ref="AI17:AQ17" si="75">AI13-AI14</f>
        <v>0</v>
      </c>
      <c r="AJ17" s="71">
        <f t="shared" si="75"/>
        <v>11398.038999999999</v>
      </c>
      <c r="AK17" s="71">
        <f t="shared" si="75"/>
        <v>0</v>
      </c>
      <c r="AL17" s="71">
        <f t="shared" si="75"/>
        <v>0</v>
      </c>
      <c r="AM17" s="71">
        <f t="shared" si="75"/>
        <v>0</v>
      </c>
      <c r="AN17" s="71">
        <f t="shared" si="75"/>
        <v>11398.038999999999</v>
      </c>
      <c r="AO17" s="71">
        <f t="shared" si="75"/>
        <v>0</v>
      </c>
      <c r="AP17" s="71">
        <f t="shared" si="75"/>
        <v>0</v>
      </c>
      <c r="AQ17" s="71">
        <f t="shared" si="75"/>
        <v>0</v>
      </c>
      <c r="AR17" s="71">
        <f t="shared" si="68"/>
        <v>47976.09</v>
      </c>
      <c r="AS17" s="71">
        <f t="shared" si="68"/>
        <v>21534.305</v>
      </c>
      <c r="AT17" s="71">
        <f t="shared" si="68"/>
        <v>23211.458999999999</v>
      </c>
      <c r="AU17" s="71">
        <f t="shared" si="68"/>
        <v>44745.764000000003</v>
      </c>
      <c r="AV17" s="71">
        <f t="shared" si="68"/>
        <v>48619.404999999999</v>
      </c>
      <c r="AW17" s="71">
        <f t="shared" ref="AW17:AZ17" si="76">AW13-AW14</f>
        <v>0</v>
      </c>
      <c r="AX17" s="71">
        <f t="shared" si="76"/>
        <v>0</v>
      </c>
      <c r="AY17" s="71">
        <f t="shared" si="76"/>
        <v>0</v>
      </c>
      <c r="AZ17" s="71">
        <f t="shared" si="76"/>
        <v>48619.404999999999</v>
      </c>
      <c r="BA17" s="71">
        <f t="shared" ref="BA17:BK17" si="77">BA13-BA14</f>
        <v>0</v>
      </c>
      <c r="BB17" s="71">
        <f t="shared" si="77"/>
        <v>0</v>
      </c>
      <c r="BC17" s="71">
        <f t="shared" si="77"/>
        <v>0</v>
      </c>
      <c r="BD17" s="71">
        <f t="shared" si="77"/>
        <v>48619.404999999999</v>
      </c>
      <c r="BE17" s="71">
        <f t="shared" si="77"/>
        <v>0</v>
      </c>
      <c r="BF17" s="71">
        <f t="shared" si="77"/>
        <v>0</v>
      </c>
      <c r="BG17" s="71">
        <f t="shared" si="77"/>
        <v>0</v>
      </c>
      <c r="BH17" s="71">
        <f t="shared" si="77"/>
        <v>48619.404999999999</v>
      </c>
      <c r="BI17" s="71">
        <f t="shared" si="77"/>
        <v>0</v>
      </c>
      <c r="BJ17" s="71">
        <f t="shared" si="77"/>
        <v>0</v>
      </c>
      <c r="BK17" s="71">
        <f t="shared" si="77"/>
        <v>0</v>
      </c>
      <c r="BL17" s="71">
        <f t="shared" si="68"/>
        <v>143631.63499999998</v>
      </c>
      <c r="BM17" s="71">
        <f t="shared" si="68"/>
        <v>60547.253000000004</v>
      </c>
      <c r="BN17" s="71">
        <f t="shared" si="68"/>
        <v>59192.17264491845</v>
      </c>
      <c r="BO17" s="71">
        <f t="shared" si="68"/>
        <v>119739.42564491843</v>
      </c>
      <c r="BP17" s="71">
        <f t="shared" ref="BP17:BS17" si="78">BP13-BP14</f>
        <v>143631.63499999998</v>
      </c>
      <c r="BQ17" s="71">
        <f t="shared" si="78"/>
        <v>0</v>
      </c>
      <c r="BR17" s="71">
        <f t="shared" si="78"/>
        <v>0</v>
      </c>
      <c r="BS17" s="71">
        <f t="shared" si="78"/>
        <v>0</v>
      </c>
      <c r="BT17" s="71">
        <f t="shared" ref="BT17:CE17" si="79">BT13-BT14</f>
        <v>143631.63499999998</v>
      </c>
      <c r="BU17" s="71">
        <f t="shared" si="79"/>
        <v>0</v>
      </c>
      <c r="BV17" s="71">
        <f t="shared" si="79"/>
        <v>0</v>
      </c>
      <c r="BW17" s="71">
        <f t="shared" si="79"/>
        <v>0</v>
      </c>
      <c r="BX17" s="71">
        <f t="shared" si="79"/>
        <v>143631.63499999998</v>
      </c>
      <c r="BY17" s="71">
        <f t="shared" si="79"/>
        <v>0</v>
      </c>
      <c r="BZ17" s="71">
        <f t="shared" si="79"/>
        <v>0</v>
      </c>
      <c r="CA17" s="71">
        <f t="shared" si="79"/>
        <v>0</v>
      </c>
      <c r="CB17" s="71">
        <f t="shared" si="79"/>
        <v>143631.63499999998</v>
      </c>
      <c r="CC17" s="71">
        <f t="shared" si="79"/>
        <v>0</v>
      </c>
      <c r="CD17" s="71">
        <f t="shared" si="79"/>
        <v>0</v>
      </c>
      <c r="CE17" s="71">
        <f t="shared" si="79"/>
        <v>0</v>
      </c>
      <c r="CF17" s="175"/>
    </row>
    <row r="18" spans="1:84" s="48" customFormat="1" ht="18.75" customHeight="1" x14ac:dyDescent="0.2">
      <c r="A18" s="51" t="s">
        <v>76</v>
      </c>
      <c r="B18" s="54" t="s">
        <v>77</v>
      </c>
      <c r="C18" s="47" t="s">
        <v>62</v>
      </c>
      <c r="D18" s="70">
        <f t="shared" ref="D18:BO18" si="80">D19+D20+D21</f>
        <v>12643.315000000001</v>
      </c>
      <c r="E18" s="70">
        <f t="shared" si="80"/>
        <v>4615.4740000000002</v>
      </c>
      <c r="F18" s="70">
        <f t="shared" si="80"/>
        <v>4145.4639999999999</v>
      </c>
      <c r="G18" s="70">
        <f t="shared" si="80"/>
        <v>8760.9379999999983</v>
      </c>
      <c r="H18" s="70">
        <f t="shared" si="80"/>
        <v>12643.315000000001</v>
      </c>
      <c r="I18" s="70">
        <f t="shared" ref="I18:L18" si="81">I19+I20+I21</f>
        <v>0</v>
      </c>
      <c r="J18" s="70">
        <f t="shared" si="81"/>
        <v>0</v>
      </c>
      <c r="K18" s="70">
        <f t="shared" si="81"/>
        <v>0</v>
      </c>
      <c r="L18" s="70">
        <f t="shared" si="81"/>
        <v>12643.315000000001</v>
      </c>
      <c r="M18" s="70">
        <f t="shared" ref="M18:P18" si="82">M19+M20+M21</f>
        <v>0</v>
      </c>
      <c r="N18" s="70">
        <f t="shared" si="82"/>
        <v>0</v>
      </c>
      <c r="O18" s="70">
        <f t="shared" si="82"/>
        <v>0</v>
      </c>
      <c r="P18" s="70">
        <f t="shared" si="82"/>
        <v>12643.315000000001</v>
      </c>
      <c r="Q18" s="70">
        <f t="shared" ref="Q18:T18" si="83">Q19+Q20+Q21</f>
        <v>0</v>
      </c>
      <c r="R18" s="70">
        <f t="shared" si="83"/>
        <v>0</v>
      </c>
      <c r="S18" s="70">
        <f t="shared" si="83"/>
        <v>0</v>
      </c>
      <c r="T18" s="70">
        <f t="shared" si="83"/>
        <v>12643.315000000001</v>
      </c>
      <c r="U18" s="70">
        <f t="shared" ref="U18:W18" si="84">U19+U20+U21</f>
        <v>0</v>
      </c>
      <c r="V18" s="70">
        <f t="shared" si="84"/>
        <v>0</v>
      </c>
      <c r="W18" s="70">
        <f t="shared" si="84"/>
        <v>0</v>
      </c>
      <c r="X18" s="70">
        <f t="shared" si="80"/>
        <v>4495.7860000000001</v>
      </c>
      <c r="Y18" s="70">
        <f t="shared" si="80"/>
        <v>3210.6369999999997</v>
      </c>
      <c r="Z18" s="70">
        <f t="shared" si="80"/>
        <v>2639.2020000000002</v>
      </c>
      <c r="AA18" s="70">
        <f t="shared" si="80"/>
        <v>5849.8389999999999</v>
      </c>
      <c r="AB18" s="70">
        <f t="shared" si="80"/>
        <v>4503.8339999999998</v>
      </c>
      <c r="AC18" s="70">
        <f t="shared" ref="AC18:AD18" si="85">AC19+AC20+AC21</f>
        <v>0</v>
      </c>
      <c r="AD18" s="70">
        <f t="shared" si="85"/>
        <v>0</v>
      </c>
      <c r="AE18" s="70">
        <f t="shared" ref="AE18:AH18" si="86">AE19+AE20+AE21</f>
        <v>0</v>
      </c>
      <c r="AF18" s="70">
        <f t="shared" si="86"/>
        <v>4503.8339999999998</v>
      </c>
      <c r="AG18" s="70">
        <f t="shared" si="86"/>
        <v>0</v>
      </c>
      <c r="AH18" s="70">
        <f t="shared" si="86"/>
        <v>0</v>
      </c>
      <c r="AI18" s="70">
        <f t="shared" ref="AI18:AQ18" si="87">AI19+AI20+AI21</f>
        <v>0</v>
      </c>
      <c r="AJ18" s="70">
        <f t="shared" si="87"/>
        <v>4503.8339999999998</v>
      </c>
      <c r="AK18" s="70">
        <f t="shared" si="87"/>
        <v>0</v>
      </c>
      <c r="AL18" s="70">
        <f t="shared" si="87"/>
        <v>0</v>
      </c>
      <c r="AM18" s="70">
        <f t="shared" si="87"/>
        <v>0</v>
      </c>
      <c r="AN18" s="70">
        <f t="shared" si="87"/>
        <v>4503.8339999999998</v>
      </c>
      <c r="AO18" s="70">
        <f t="shared" si="87"/>
        <v>0</v>
      </c>
      <c r="AP18" s="70">
        <f t="shared" si="87"/>
        <v>0</v>
      </c>
      <c r="AQ18" s="70">
        <f t="shared" si="87"/>
        <v>0</v>
      </c>
      <c r="AR18" s="70">
        <f t="shared" si="80"/>
        <v>5057.4179999999997</v>
      </c>
      <c r="AS18" s="70">
        <f t="shared" si="80"/>
        <v>3173.7119999999995</v>
      </c>
      <c r="AT18" s="70">
        <f t="shared" si="80"/>
        <v>5838.9760000000006</v>
      </c>
      <c r="AU18" s="70">
        <f t="shared" si="80"/>
        <v>9012.6880000000001</v>
      </c>
      <c r="AV18" s="70">
        <f t="shared" si="80"/>
        <v>5700.7330000000002</v>
      </c>
      <c r="AW18" s="70">
        <f t="shared" ref="AW18:AZ18" si="88">AW19+AW20+AW21</f>
        <v>0</v>
      </c>
      <c r="AX18" s="70">
        <f t="shared" si="88"/>
        <v>0</v>
      </c>
      <c r="AY18" s="70">
        <f t="shared" si="88"/>
        <v>0</v>
      </c>
      <c r="AZ18" s="70">
        <f t="shared" si="88"/>
        <v>5700.7330000000002</v>
      </c>
      <c r="BA18" s="70">
        <f t="shared" ref="BA18:BK18" si="89">BA19+BA20+BA21</f>
        <v>0</v>
      </c>
      <c r="BB18" s="70">
        <f t="shared" si="89"/>
        <v>0</v>
      </c>
      <c r="BC18" s="70">
        <f t="shared" si="89"/>
        <v>0</v>
      </c>
      <c r="BD18" s="70">
        <f t="shared" si="89"/>
        <v>5700.7330000000002</v>
      </c>
      <c r="BE18" s="70">
        <f t="shared" si="89"/>
        <v>0</v>
      </c>
      <c r="BF18" s="70">
        <f t="shared" si="89"/>
        <v>0</v>
      </c>
      <c r="BG18" s="70">
        <f t="shared" si="89"/>
        <v>0</v>
      </c>
      <c r="BH18" s="70">
        <f t="shared" si="89"/>
        <v>5700.7330000000002</v>
      </c>
      <c r="BI18" s="70">
        <f t="shared" si="89"/>
        <v>0</v>
      </c>
      <c r="BJ18" s="70">
        <f t="shared" si="89"/>
        <v>0</v>
      </c>
      <c r="BK18" s="70">
        <f t="shared" si="89"/>
        <v>0</v>
      </c>
      <c r="BL18" s="70">
        <f t="shared" si="80"/>
        <v>6327.9250000000002</v>
      </c>
      <c r="BM18" s="70">
        <f t="shared" si="80"/>
        <v>189.1</v>
      </c>
      <c r="BN18" s="70">
        <f t="shared" si="80"/>
        <v>242.56</v>
      </c>
      <c r="BO18" s="70">
        <f t="shared" si="80"/>
        <v>431.65999999999997</v>
      </c>
      <c r="BP18" s="70">
        <f t="shared" ref="BP18:BS18" si="90">BP19+BP20+BP21</f>
        <v>861.22500000000014</v>
      </c>
      <c r="BQ18" s="70">
        <f t="shared" si="90"/>
        <v>0</v>
      </c>
      <c r="BR18" s="70">
        <f t="shared" si="90"/>
        <v>0</v>
      </c>
      <c r="BS18" s="70">
        <f t="shared" si="90"/>
        <v>0</v>
      </c>
      <c r="BT18" s="70">
        <f t="shared" ref="BT18:CE18" si="91">BT19+BT20+BT21</f>
        <v>861.22500000000014</v>
      </c>
      <c r="BU18" s="70">
        <f t="shared" si="91"/>
        <v>0</v>
      </c>
      <c r="BV18" s="70">
        <f t="shared" si="91"/>
        <v>0</v>
      </c>
      <c r="BW18" s="70">
        <f t="shared" si="91"/>
        <v>0</v>
      </c>
      <c r="BX18" s="70">
        <f t="shared" si="91"/>
        <v>861.22500000000014</v>
      </c>
      <c r="BY18" s="70">
        <f t="shared" si="91"/>
        <v>0</v>
      </c>
      <c r="BZ18" s="70">
        <f t="shared" si="91"/>
        <v>0</v>
      </c>
      <c r="CA18" s="70">
        <f t="shared" si="91"/>
        <v>0</v>
      </c>
      <c r="CB18" s="70">
        <f t="shared" si="91"/>
        <v>861.22500000000014</v>
      </c>
      <c r="CC18" s="70">
        <f t="shared" si="91"/>
        <v>0</v>
      </c>
      <c r="CD18" s="70">
        <f t="shared" si="91"/>
        <v>0</v>
      </c>
      <c r="CE18" s="70">
        <f t="shared" si="91"/>
        <v>0</v>
      </c>
      <c r="CF18" s="174"/>
    </row>
    <row r="19" spans="1:84" s="48" customFormat="1" ht="18" customHeight="1" x14ac:dyDescent="0.2">
      <c r="A19" s="51" t="s">
        <v>78</v>
      </c>
      <c r="B19" s="52" t="s">
        <v>79</v>
      </c>
      <c r="C19" s="47" t="s">
        <v>62</v>
      </c>
      <c r="D19" s="70">
        <v>10603.395</v>
      </c>
      <c r="E19" s="70">
        <v>4227.277</v>
      </c>
      <c r="F19" s="70">
        <v>3310.212</v>
      </c>
      <c r="G19" s="70">
        <f>E19+F19</f>
        <v>7537.4889999999996</v>
      </c>
      <c r="H19" s="70">
        <v>10603.395</v>
      </c>
      <c r="I19" s="70"/>
      <c r="J19" s="70"/>
      <c r="K19" s="70">
        <f>I19+J19</f>
        <v>0</v>
      </c>
      <c r="L19" s="70">
        <v>10603.395</v>
      </c>
      <c r="M19" s="70"/>
      <c r="N19" s="70"/>
      <c r="O19" s="70">
        <f>M19+N19</f>
        <v>0</v>
      </c>
      <c r="P19" s="70">
        <v>10603.395</v>
      </c>
      <c r="Q19" s="70"/>
      <c r="R19" s="70"/>
      <c r="S19" s="70">
        <f>Q19+R19</f>
        <v>0</v>
      </c>
      <c r="T19" s="70">
        <v>10603.395</v>
      </c>
      <c r="U19" s="70"/>
      <c r="V19" s="70"/>
      <c r="W19" s="70">
        <f>U19+V19</f>
        <v>0</v>
      </c>
      <c r="X19" s="70">
        <v>3263.1620000000003</v>
      </c>
      <c r="Y19" s="70">
        <v>1329.6959999999999</v>
      </c>
      <c r="Z19" s="70">
        <v>1157.0070000000001</v>
      </c>
      <c r="AA19" s="70">
        <f>Y19+Z19</f>
        <v>2486.703</v>
      </c>
      <c r="AB19" s="70">
        <v>3263.1620000000003</v>
      </c>
      <c r="AC19" s="70"/>
      <c r="AD19" s="70"/>
      <c r="AE19" s="70">
        <f>AC19+AD19</f>
        <v>0</v>
      </c>
      <c r="AF19" s="70">
        <v>3263.1620000000003</v>
      </c>
      <c r="AG19" s="70"/>
      <c r="AH19" s="70"/>
      <c r="AI19" s="70">
        <f>AG19+AH19</f>
        <v>0</v>
      </c>
      <c r="AJ19" s="70">
        <v>3263.1620000000003</v>
      </c>
      <c r="AK19" s="70"/>
      <c r="AL19" s="70"/>
      <c r="AM19" s="70">
        <f>AK19+AL19</f>
        <v>0</v>
      </c>
      <c r="AN19" s="70">
        <v>3263.1620000000003</v>
      </c>
      <c r="AO19" s="70"/>
      <c r="AP19" s="70"/>
      <c r="AQ19" s="70">
        <f>AO19+AP19</f>
        <v>0</v>
      </c>
      <c r="AR19" s="70"/>
      <c r="AS19" s="70"/>
      <c r="AT19" s="70"/>
      <c r="AU19" s="70"/>
      <c r="AV19" s="70"/>
      <c r="AW19" s="70"/>
      <c r="AX19" s="70"/>
      <c r="AY19" s="70">
        <f>AW19+AX19</f>
        <v>0</v>
      </c>
      <c r="AZ19" s="70"/>
      <c r="BA19" s="70"/>
      <c r="BB19" s="70"/>
      <c r="BC19" s="70">
        <f>BA19+BB19</f>
        <v>0</v>
      </c>
      <c r="BD19" s="70"/>
      <c r="BE19" s="70"/>
      <c r="BF19" s="70"/>
      <c r="BG19" s="70">
        <f>BE19+BF19</f>
        <v>0</v>
      </c>
      <c r="BH19" s="70"/>
      <c r="BI19" s="70"/>
      <c r="BJ19" s="70"/>
      <c r="BK19" s="70">
        <f>BI19+BJ19</f>
        <v>0</v>
      </c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174"/>
    </row>
    <row r="20" spans="1:84" s="48" customFormat="1" ht="15" x14ac:dyDescent="0.2">
      <c r="A20" s="51" t="s">
        <v>80</v>
      </c>
      <c r="B20" s="52" t="s">
        <v>81</v>
      </c>
      <c r="C20" s="47" t="s">
        <v>62</v>
      </c>
      <c r="D20" s="70">
        <v>1710.29</v>
      </c>
      <c r="E20" s="70">
        <v>355.42699999999957</v>
      </c>
      <c r="F20" s="70">
        <v>796.11199999999997</v>
      </c>
      <c r="G20" s="70">
        <f>E20+F20</f>
        <v>1151.5389999999995</v>
      </c>
      <c r="H20" s="70">
        <v>1710.29</v>
      </c>
      <c r="I20" s="70"/>
      <c r="J20" s="70"/>
      <c r="K20" s="70">
        <f>I20+J20</f>
        <v>0</v>
      </c>
      <c r="L20" s="70">
        <v>1710.29</v>
      </c>
      <c r="M20" s="70"/>
      <c r="N20" s="70"/>
      <c r="O20" s="70">
        <f>M20+N20</f>
        <v>0</v>
      </c>
      <c r="P20" s="70">
        <v>1710.29</v>
      </c>
      <c r="Q20" s="70"/>
      <c r="R20" s="70"/>
      <c r="S20" s="70">
        <f>Q20+R20</f>
        <v>0</v>
      </c>
      <c r="T20" s="70">
        <v>1710.29</v>
      </c>
      <c r="U20" s="70"/>
      <c r="V20" s="70"/>
      <c r="W20" s="70">
        <f>U20+V20</f>
        <v>0</v>
      </c>
      <c r="X20" s="70">
        <v>997</v>
      </c>
      <c r="Y20" s="70">
        <v>1771</v>
      </c>
      <c r="Z20" s="70">
        <v>1385.4349999999999</v>
      </c>
      <c r="AA20" s="70">
        <f>Y20+Z20</f>
        <v>3156.4349999999999</v>
      </c>
      <c r="AB20" s="70">
        <v>997</v>
      </c>
      <c r="AC20" s="72"/>
      <c r="AD20" s="72"/>
      <c r="AE20" s="70">
        <f t="shared" ref="AE20:AE21" si="92">AC20+AD20</f>
        <v>0</v>
      </c>
      <c r="AF20" s="70">
        <v>997</v>
      </c>
      <c r="AG20" s="72"/>
      <c r="AH20" s="72"/>
      <c r="AI20" s="70">
        <f t="shared" ref="AI20:AI21" si="93">AG20+AH20</f>
        <v>0</v>
      </c>
      <c r="AJ20" s="70">
        <v>997</v>
      </c>
      <c r="AK20" s="72"/>
      <c r="AL20" s="72"/>
      <c r="AM20" s="70">
        <f t="shared" ref="AM20:AM21" si="94">AK20+AL20</f>
        <v>0</v>
      </c>
      <c r="AN20" s="70">
        <v>997</v>
      </c>
      <c r="AO20" s="72"/>
      <c r="AP20" s="72"/>
      <c r="AQ20" s="70">
        <f t="shared" ref="AQ20:AQ21" si="95">AO20+AP20</f>
        <v>0</v>
      </c>
      <c r="AR20" s="70"/>
      <c r="AS20" s="70"/>
      <c r="AT20" s="70"/>
      <c r="AU20" s="70"/>
      <c r="AV20" s="70"/>
      <c r="AW20" s="70"/>
      <c r="AX20" s="70"/>
      <c r="AY20" s="70">
        <f>AW20+AX20</f>
        <v>0</v>
      </c>
      <c r="AZ20" s="70"/>
      <c r="BA20" s="70"/>
      <c r="BB20" s="70"/>
      <c r="BC20" s="70">
        <f>BA20+BB20</f>
        <v>0</v>
      </c>
      <c r="BD20" s="70"/>
      <c r="BE20" s="70"/>
      <c r="BF20" s="70"/>
      <c r="BG20" s="70">
        <f>BE20+BF20</f>
        <v>0</v>
      </c>
      <c r="BH20" s="70"/>
      <c r="BI20" s="70"/>
      <c r="BJ20" s="70"/>
      <c r="BK20" s="70">
        <f>BI20+BJ20</f>
        <v>0</v>
      </c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174"/>
    </row>
    <row r="21" spans="1:84" s="48" customFormat="1" ht="15" x14ac:dyDescent="0.2">
      <c r="A21" s="51" t="s">
        <v>82</v>
      </c>
      <c r="B21" s="52" t="s">
        <v>83</v>
      </c>
      <c r="C21" s="47" t="s">
        <v>62</v>
      </c>
      <c r="D21" s="70">
        <v>329.63</v>
      </c>
      <c r="E21" s="70">
        <v>32.77000000000055</v>
      </c>
      <c r="F21" s="70">
        <v>39.139999999999986</v>
      </c>
      <c r="G21" s="70">
        <f>E21+F21</f>
        <v>71.910000000000537</v>
      </c>
      <c r="H21" s="70">
        <v>329.63</v>
      </c>
      <c r="I21" s="70"/>
      <c r="J21" s="70"/>
      <c r="K21" s="70">
        <f>I21+J21</f>
        <v>0</v>
      </c>
      <c r="L21" s="70">
        <v>329.63</v>
      </c>
      <c r="M21" s="70"/>
      <c r="N21" s="70"/>
      <c r="O21" s="70">
        <f>M21+N21</f>
        <v>0</v>
      </c>
      <c r="P21" s="70">
        <v>329.63</v>
      </c>
      <c r="Q21" s="70"/>
      <c r="R21" s="70"/>
      <c r="S21" s="70">
        <f>Q21+R21</f>
        <v>0</v>
      </c>
      <c r="T21" s="70">
        <v>329.63</v>
      </c>
      <c r="U21" s="70"/>
      <c r="V21" s="70"/>
      <c r="W21" s="70">
        <f>U21+V21</f>
        <v>0</v>
      </c>
      <c r="X21" s="70">
        <v>235.6239999999998</v>
      </c>
      <c r="Y21" s="70">
        <v>109.9409999999998</v>
      </c>
      <c r="Z21" s="70">
        <v>96.760000000000218</v>
      </c>
      <c r="AA21" s="70">
        <f>Y21+Z21</f>
        <v>206.70100000000002</v>
      </c>
      <c r="AB21" s="70">
        <v>243.67199999999957</v>
      </c>
      <c r="AC21" s="72"/>
      <c r="AD21" s="72"/>
      <c r="AE21" s="70">
        <f t="shared" si="92"/>
        <v>0</v>
      </c>
      <c r="AF21" s="70">
        <v>243.67199999999957</v>
      </c>
      <c r="AG21" s="72"/>
      <c r="AH21" s="72"/>
      <c r="AI21" s="70">
        <f t="shared" si="93"/>
        <v>0</v>
      </c>
      <c r="AJ21" s="70">
        <v>243.67199999999957</v>
      </c>
      <c r="AK21" s="72"/>
      <c r="AL21" s="72"/>
      <c r="AM21" s="70">
        <f t="shared" si="94"/>
        <v>0</v>
      </c>
      <c r="AN21" s="70">
        <v>243.67199999999957</v>
      </c>
      <c r="AO21" s="72"/>
      <c r="AP21" s="72"/>
      <c r="AQ21" s="70">
        <f t="shared" si="95"/>
        <v>0</v>
      </c>
      <c r="AR21" s="70">
        <v>5057.4179999999997</v>
      </c>
      <c r="AS21" s="70">
        <v>3173.7119999999995</v>
      </c>
      <c r="AT21" s="70">
        <v>5838.9760000000006</v>
      </c>
      <c r="AU21" s="70">
        <f>AS21+AT21</f>
        <v>9012.6880000000001</v>
      </c>
      <c r="AV21" s="70">
        <v>5700.7330000000002</v>
      </c>
      <c r="AW21" s="70"/>
      <c r="AX21" s="70"/>
      <c r="AY21" s="70">
        <f>AW21+AX21</f>
        <v>0</v>
      </c>
      <c r="AZ21" s="70">
        <v>5700.7330000000002</v>
      </c>
      <c r="BA21" s="70"/>
      <c r="BB21" s="70"/>
      <c r="BC21" s="70">
        <f>BA21+BB21</f>
        <v>0</v>
      </c>
      <c r="BD21" s="70">
        <v>5700.7330000000002</v>
      </c>
      <c r="BE21" s="70"/>
      <c r="BF21" s="70"/>
      <c r="BG21" s="70">
        <f>BE21+BF21</f>
        <v>0</v>
      </c>
      <c r="BH21" s="70">
        <v>5700.7330000000002</v>
      </c>
      <c r="BI21" s="70"/>
      <c r="BJ21" s="70"/>
      <c r="BK21" s="70">
        <f>BI21+BJ21</f>
        <v>0</v>
      </c>
      <c r="BL21" s="70">
        <v>6327.9250000000002</v>
      </c>
      <c r="BM21" s="70">
        <v>189.1</v>
      </c>
      <c r="BN21" s="70">
        <v>242.56</v>
      </c>
      <c r="BO21" s="70">
        <f>BM21+BN21</f>
        <v>431.65999999999997</v>
      </c>
      <c r="BP21" s="70">
        <v>861.22500000000014</v>
      </c>
      <c r="BQ21" s="70"/>
      <c r="BR21" s="70"/>
      <c r="BS21" s="70">
        <f>BQ21+BR21</f>
        <v>0</v>
      </c>
      <c r="BT21" s="70">
        <v>861.22500000000014</v>
      </c>
      <c r="BU21" s="70"/>
      <c r="BV21" s="70"/>
      <c r="BW21" s="70">
        <f>BU21+BV21</f>
        <v>0</v>
      </c>
      <c r="BX21" s="70">
        <v>861.22500000000014</v>
      </c>
      <c r="BY21" s="70"/>
      <c r="BZ21" s="70"/>
      <c r="CA21" s="70">
        <f>BY21+BZ21</f>
        <v>0</v>
      </c>
      <c r="CB21" s="70">
        <v>861.22500000000014</v>
      </c>
      <c r="CC21" s="70"/>
      <c r="CD21" s="70"/>
      <c r="CE21" s="70">
        <f>CC21+CD21</f>
        <v>0</v>
      </c>
      <c r="CF21" s="174"/>
    </row>
    <row r="22" spans="1:84" s="48" customFormat="1" ht="15" x14ac:dyDescent="0.2">
      <c r="A22" s="49" t="s">
        <v>84</v>
      </c>
      <c r="B22" s="50" t="s">
        <v>85</v>
      </c>
      <c r="C22" s="47" t="s">
        <v>62</v>
      </c>
      <c r="D22" s="70">
        <f t="shared" ref="D22:BO22" si="96">D17-D18</f>
        <v>14347.724</v>
      </c>
      <c r="E22" s="70">
        <f t="shared" si="96"/>
        <v>7769.7290000000012</v>
      </c>
      <c r="F22" s="70">
        <f t="shared" si="96"/>
        <v>7378.869999999999</v>
      </c>
      <c r="G22" s="70">
        <f t="shared" si="96"/>
        <v>15148.599000000002</v>
      </c>
      <c r="H22" s="70">
        <f t="shared" si="96"/>
        <v>14347.724</v>
      </c>
      <c r="I22" s="70">
        <f t="shared" ref="I22:L22" si="97">I17-I18</f>
        <v>0</v>
      </c>
      <c r="J22" s="70">
        <f t="shared" si="97"/>
        <v>0</v>
      </c>
      <c r="K22" s="70">
        <f t="shared" si="97"/>
        <v>0</v>
      </c>
      <c r="L22" s="70">
        <f t="shared" si="97"/>
        <v>14347.724</v>
      </c>
      <c r="M22" s="70">
        <f t="shared" ref="M22:P22" si="98">M17-M18</f>
        <v>0</v>
      </c>
      <c r="N22" s="70">
        <f t="shared" si="98"/>
        <v>0</v>
      </c>
      <c r="O22" s="70">
        <f t="shared" si="98"/>
        <v>0</v>
      </c>
      <c r="P22" s="70">
        <f t="shared" si="98"/>
        <v>14347.724</v>
      </c>
      <c r="Q22" s="70">
        <f t="shared" ref="Q22:T22" si="99">Q17-Q18</f>
        <v>0</v>
      </c>
      <c r="R22" s="70">
        <f t="shared" si="99"/>
        <v>0</v>
      </c>
      <c r="S22" s="70">
        <f t="shared" si="99"/>
        <v>0</v>
      </c>
      <c r="T22" s="70">
        <f t="shared" si="99"/>
        <v>14347.724</v>
      </c>
      <c r="U22" s="70">
        <f t="shared" ref="U22:W22" si="100">U17-U18</f>
        <v>0</v>
      </c>
      <c r="V22" s="70">
        <f t="shared" si="100"/>
        <v>0</v>
      </c>
      <c r="W22" s="70">
        <f t="shared" si="100"/>
        <v>0</v>
      </c>
      <c r="X22" s="70">
        <f t="shared" si="96"/>
        <v>6894.2049999999999</v>
      </c>
      <c r="Y22" s="70">
        <f t="shared" si="96"/>
        <v>2923.8410000000013</v>
      </c>
      <c r="Z22" s="70">
        <f t="shared" si="96"/>
        <v>2645.1879999999992</v>
      </c>
      <c r="AA22" s="70">
        <f t="shared" si="96"/>
        <v>5569.0290000000005</v>
      </c>
      <c r="AB22" s="70">
        <f t="shared" si="96"/>
        <v>6894.204999999999</v>
      </c>
      <c r="AC22" s="70">
        <f>AC17-AC18</f>
        <v>0</v>
      </c>
      <c r="AD22" s="70">
        <f t="shared" ref="AD22" si="101">AD17-AD18</f>
        <v>0</v>
      </c>
      <c r="AE22" s="70">
        <f t="shared" ref="AE22:AF22" si="102">AE17-AE18</f>
        <v>0</v>
      </c>
      <c r="AF22" s="70">
        <f t="shared" si="102"/>
        <v>6894.204999999999</v>
      </c>
      <c r="AG22" s="70">
        <f>AG17-AG18</f>
        <v>0</v>
      </c>
      <c r="AH22" s="70">
        <f t="shared" ref="AH22:AJ22" si="103">AH17-AH18</f>
        <v>0</v>
      </c>
      <c r="AI22" s="70">
        <f t="shared" si="103"/>
        <v>0</v>
      </c>
      <c r="AJ22" s="70">
        <f t="shared" si="103"/>
        <v>6894.204999999999</v>
      </c>
      <c r="AK22" s="70">
        <f>AK17-AK18</f>
        <v>0</v>
      </c>
      <c r="AL22" s="70">
        <f t="shared" ref="AL22:AN22" si="104">AL17-AL18</f>
        <v>0</v>
      </c>
      <c r="AM22" s="70">
        <f t="shared" si="104"/>
        <v>0</v>
      </c>
      <c r="AN22" s="70">
        <f t="shared" si="104"/>
        <v>6894.204999999999</v>
      </c>
      <c r="AO22" s="70">
        <f>AO17-AO18</f>
        <v>0</v>
      </c>
      <c r="AP22" s="70">
        <f t="shared" ref="AP22:AQ22" si="105">AP17-AP18</f>
        <v>0</v>
      </c>
      <c r="AQ22" s="70">
        <f t="shared" si="105"/>
        <v>0</v>
      </c>
      <c r="AR22" s="70">
        <f t="shared" si="96"/>
        <v>42918.671999999999</v>
      </c>
      <c r="AS22" s="70">
        <f t="shared" si="96"/>
        <v>18360.593000000001</v>
      </c>
      <c r="AT22" s="70">
        <f t="shared" si="96"/>
        <v>17372.483</v>
      </c>
      <c r="AU22" s="70">
        <f t="shared" si="96"/>
        <v>35733.076000000001</v>
      </c>
      <c r="AV22" s="70">
        <f t="shared" si="96"/>
        <v>42918.671999999999</v>
      </c>
      <c r="AW22" s="70">
        <f t="shared" ref="AW22:AZ22" si="106">AW17-AW18</f>
        <v>0</v>
      </c>
      <c r="AX22" s="70">
        <f t="shared" si="106"/>
        <v>0</v>
      </c>
      <c r="AY22" s="70">
        <f t="shared" si="106"/>
        <v>0</v>
      </c>
      <c r="AZ22" s="70">
        <f t="shared" si="106"/>
        <v>42918.671999999999</v>
      </c>
      <c r="BA22" s="70">
        <f t="shared" ref="BA22:BK22" si="107">BA17-BA18</f>
        <v>0</v>
      </c>
      <c r="BB22" s="70">
        <f t="shared" si="107"/>
        <v>0</v>
      </c>
      <c r="BC22" s="70">
        <f t="shared" si="107"/>
        <v>0</v>
      </c>
      <c r="BD22" s="70">
        <f t="shared" si="107"/>
        <v>42918.671999999999</v>
      </c>
      <c r="BE22" s="70">
        <f t="shared" si="107"/>
        <v>0</v>
      </c>
      <c r="BF22" s="70">
        <f t="shared" si="107"/>
        <v>0</v>
      </c>
      <c r="BG22" s="70">
        <f t="shared" si="107"/>
        <v>0</v>
      </c>
      <c r="BH22" s="70">
        <f t="shared" si="107"/>
        <v>42918.671999999999</v>
      </c>
      <c r="BI22" s="70">
        <f t="shared" si="107"/>
        <v>0</v>
      </c>
      <c r="BJ22" s="70">
        <f t="shared" si="107"/>
        <v>0</v>
      </c>
      <c r="BK22" s="70">
        <f t="shared" si="107"/>
        <v>0</v>
      </c>
      <c r="BL22" s="70">
        <f t="shared" si="96"/>
        <v>137303.71</v>
      </c>
      <c r="BM22" s="70">
        <f t="shared" si="96"/>
        <v>60358.153000000006</v>
      </c>
      <c r="BN22" s="70">
        <f t="shared" si="96"/>
        <v>58949.612644918452</v>
      </c>
      <c r="BO22" s="70">
        <f t="shared" si="96"/>
        <v>119307.76564491843</v>
      </c>
      <c r="BP22" s="70">
        <f t="shared" ref="BP22:BS22" si="108">BP17-BP18</f>
        <v>142770.40999999997</v>
      </c>
      <c r="BQ22" s="70">
        <f t="shared" si="108"/>
        <v>0</v>
      </c>
      <c r="BR22" s="70">
        <f t="shared" si="108"/>
        <v>0</v>
      </c>
      <c r="BS22" s="70">
        <f t="shared" si="108"/>
        <v>0</v>
      </c>
      <c r="BT22" s="70">
        <f t="shared" ref="BT22:CE22" si="109">BT17-BT18</f>
        <v>142770.40999999997</v>
      </c>
      <c r="BU22" s="70">
        <f t="shared" si="109"/>
        <v>0</v>
      </c>
      <c r="BV22" s="70">
        <f t="shared" si="109"/>
        <v>0</v>
      </c>
      <c r="BW22" s="70">
        <f t="shared" si="109"/>
        <v>0</v>
      </c>
      <c r="BX22" s="70">
        <f t="shared" si="109"/>
        <v>142770.40999999997</v>
      </c>
      <c r="BY22" s="70">
        <f t="shared" si="109"/>
        <v>0</v>
      </c>
      <c r="BZ22" s="70">
        <f t="shared" si="109"/>
        <v>0</v>
      </c>
      <c r="CA22" s="70">
        <f t="shared" si="109"/>
        <v>0</v>
      </c>
      <c r="CB22" s="70">
        <f t="shared" si="109"/>
        <v>142770.40999999997</v>
      </c>
      <c r="CC22" s="70">
        <f t="shared" si="109"/>
        <v>0</v>
      </c>
      <c r="CD22" s="70">
        <f t="shared" si="109"/>
        <v>0</v>
      </c>
      <c r="CE22" s="70">
        <f t="shared" si="109"/>
        <v>0</v>
      </c>
      <c r="CF22" s="174"/>
    </row>
    <row r="23" spans="1:84" s="48" customFormat="1" ht="15" x14ac:dyDescent="0.2">
      <c r="A23" s="49"/>
      <c r="B23" s="61" t="s">
        <v>86</v>
      </c>
      <c r="C23" s="47"/>
      <c r="D23" s="255">
        <f t="shared" ref="D23:BO23" si="110">D24+D31+D34</f>
        <v>14347.723999999998</v>
      </c>
      <c r="E23" s="255">
        <f t="shared" si="110"/>
        <v>7769.7289999999994</v>
      </c>
      <c r="F23" s="255">
        <f t="shared" si="110"/>
        <v>7378.87</v>
      </c>
      <c r="G23" s="255">
        <f t="shared" si="110"/>
        <v>15148.599</v>
      </c>
      <c r="H23" s="255">
        <f t="shared" si="110"/>
        <v>14347.723999999998</v>
      </c>
      <c r="I23" s="255">
        <f t="shared" ref="I23:L23" si="111">I24+I31+I34</f>
        <v>0</v>
      </c>
      <c r="J23" s="255">
        <f t="shared" si="111"/>
        <v>0</v>
      </c>
      <c r="K23" s="255">
        <f t="shared" si="111"/>
        <v>0</v>
      </c>
      <c r="L23" s="255">
        <f t="shared" si="111"/>
        <v>14347.723999999998</v>
      </c>
      <c r="M23" s="255">
        <f t="shared" ref="M23:P23" si="112">M24+M31+M34</f>
        <v>0</v>
      </c>
      <c r="N23" s="255">
        <f t="shared" si="112"/>
        <v>0</v>
      </c>
      <c r="O23" s="255">
        <f t="shared" si="112"/>
        <v>0</v>
      </c>
      <c r="P23" s="255">
        <f t="shared" si="112"/>
        <v>14347.723999999998</v>
      </c>
      <c r="Q23" s="255">
        <f t="shared" ref="Q23:T23" si="113">Q24+Q31+Q34</f>
        <v>0</v>
      </c>
      <c r="R23" s="255">
        <f t="shared" si="113"/>
        <v>0</v>
      </c>
      <c r="S23" s="255">
        <f t="shared" si="113"/>
        <v>0</v>
      </c>
      <c r="T23" s="255">
        <f t="shared" si="113"/>
        <v>14347.723999999998</v>
      </c>
      <c r="U23" s="255">
        <f t="shared" ref="U23:W23" si="114">U24+U31+U34</f>
        <v>0</v>
      </c>
      <c r="V23" s="255">
        <f t="shared" si="114"/>
        <v>0</v>
      </c>
      <c r="W23" s="255">
        <f t="shared" si="114"/>
        <v>0</v>
      </c>
      <c r="X23" s="255">
        <f t="shared" si="110"/>
        <v>6894.2049999999999</v>
      </c>
      <c r="Y23" s="255">
        <f t="shared" si="110"/>
        <v>2923.8409999999994</v>
      </c>
      <c r="Z23" s="255">
        <f t="shared" si="110"/>
        <v>2645.1880000000001</v>
      </c>
      <c r="AA23" s="255">
        <f t="shared" si="110"/>
        <v>5569.0289999999995</v>
      </c>
      <c r="AB23" s="255">
        <f t="shared" si="110"/>
        <v>6894.2049999999999</v>
      </c>
      <c r="AC23" s="255">
        <f t="shared" ref="AC23:AD23" si="115">AC24+AC31+AC34</f>
        <v>0</v>
      </c>
      <c r="AD23" s="255">
        <f t="shared" si="115"/>
        <v>0</v>
      </c>
      <c r="AE23" s="255">
        <f t="shared" ref="AE23:AH23" si="116">AE24+AE31+AE34</f>
        <v>0</v>
      </c>
      <c r="AF23" s="255">
        <f t="shared" si="116"/>
        <v>6894.2049999999999</v>
      </c>
      <c r="AG23" s="255">
        <f t="shared" si="116"/>
        <v>0</v>
      </c>
      <c r="AH23" s="255">
        <f t="shared" si="116"/>
        <v>0</v>
      </c>
      <c r="AI23" s="255">
        <f t="shared" ref="AI23:AQ23" si="117">AI24+AI31+AI34</f>
        <v>0</v>
      </c>
      <c r="AJ23" s="255">
        <f t="shared" si="117"/>
        <v>6894.2049999999999</v>
      </c>
      <c r="AK23" s="255">
        <f t="shared" si="117"/>
        <v>0</v>
      </c>
      <c r="AL23" s="255">
        <f t="shared" si="117"/>
        <v>0</v>
      </c>
      <c r="AM23" s="255">
        <f t="shared" si="117"/>
        <v>0</v>
      </c>
      <c r="AN23" s="255">
        <f t="shared" si="117"/>
        <v>6894.2049999999999</v>
      </c>
      <c r="AO23" s="255">
        <f t="shared" si="117"/>
        <v>0</v>
      </c>
      <c r="AP23" s="255">
        <f t="shared" si="117"/>
        <v>0</v>
      </c>
      <c r="AQ23" s="255">
        <f t="shared" si="117"/>
        <v>0</v>
      </c>
      <c r="AR23" s="255">
        <f t="shared" si="110"/>
        <v>42918.671999999999</v>
      </c>
      <c r="AS23" s="255">
        <f t="shared" si="110"/>
        <v>18360.593000000001</v>
      </c>
      <c r="AT23" s="255">
        <f t="shared" si="110"/>
        <v>17372.483</v>
      </c>
      <c r="AU23" s="255">
        <f t="shared" si="110"/>
        <v>35733.076000000001</v>
      </c>
      <c r="AV23" s="255">
        <f t="shared" si="110"/>
        <v>42918.671999999999</v>
      </c>
      <c r="AW23" s="255">
        <f t="shared" ref="AW23:AZ23" si="118">AW24+AW31+AW34</f>
        <v>0</v>
      </c>
      <c r="AX23" s="255">
        <f t="shared" si="118"/>
        <v>0</v>
      </c>
      <c r="AY23" s="255">
        <f t="shared" si="118"/>
        <v>0</v>
      </c>
      <c r="AZ23" s="255">
        <f t="shared" si="118"/>
        <v>42918.671999999999</v>
      </c>
      <c r="BA23" s="255">
        <f t="shared" ref="BA23:BK23" si="119">BA24+BA31+BA34</f>
        <v>0</v>
      </c>
      <c r="BB23" s="255">
        <f t="shared" si="119"/>
        <v>0</v>
      </c>
      <c r="BC23" s="255">
        <f t="shared" si="119"/>
        <v>0</v>
      </c>
      <c r="BD23" s="255">
        <f t="shared" si="119"/>
        <v>42918.671999999999</v>
      </c>
      <c r="BE23" s="255">
        <f t="shared" si="119"/>
        <v>0</v>
      </c>
      <c r="BF23" s="255">
        <f t="shared" si="119"/>
        <v>0</v>
      </c>
      <c r="BG23" s="255">
        <f t="shared" si="119"/>
        <v>0</v>
      </c>
      <c r="BH23" s="255">
        <f t="shared" si="119"/>
        <v>42918.671999999999</v>
      </c>
      <c r="BI23" s="255">
        <f t="shared" si="119"/>
        <v>0</v>
      </c>
      <c r="BJ23" s="255">
        <f t="shared" si="119"/>
        <v>0</v>
      </c>
      <c r="BK23" s="255">
        <f t="shared" si="119"/>
        <v>0</v>
      </c>
      <c r="BL23" s="255">
        <f t="shared" si="110"/>
        <v>137303.71</v>
      </c>
      <c r="BM23" s="255">
        <f t="shared" si="110"/>
        <v>60358.153000000013</v>
      </c>
      <c r="BN23" s="255">
        <f t="shared" si="110"/>
        <v>58949.612644918438</v>
      </c>
      <c r="BO23" s="255">
        <f t="shared" si="110"/>
        <v>119307.76564491843</v>
      </c>
      <c r="BP23" s="70">
        <f t="shared" ref="BP23:BS23" si="120">BP24+BP31+BP34</f>
        <v>142770.41</v>
      </c>
      <c r="BQ23" s="70">
        <f t="shared" si="120"/>
        <v>0</v>
      </c>
      <c r="BR23" s="70">
        <f t="shared" si="120"/>
        <v>0</v>
      </c>
      <c r="BS23" s="70">
        <f t="shared" si="120"/>
        <v>0</v>
      </c>
      <c r="BT23" s="70">
        <f t="shared" ref="BT23:CE23" si="121">BT24+BT31+BT34</f>
        <v>142770.41</v>
      </c>
      <c r="BU23" s="70">
        <f t="shared" si="121"/>
        <v>0</v>
      </c>
      <c r="BV23" s="70">
        <f t="shared" si="121"/>
        <v>0</v>
      </c>
      <c r="BW23" s="70">
        <f t="shared" si="121"/>
        <v>0</v>
      </c>
      <c r="BX23" s="70">
        <f t="shared" si="121"/>
        <v>142770.41</v>
      </c>
      <c r="BY23" s="70">
        <f t="shared" si="121"/>
        <v>0</v>
      </c>
      <c r="BZ23" s="70">
        <f t="shared" si="121"/>
        <v>0</v>
      </c>
      <c r="CA23" s="70">
        <f t="shared" si="121"/>
        <v>0</v>
      </c>
      <c r="CB23" s="70">
        <f t="shared" si="121"/>
        <v>142770.41</v>
      </c>
      <c r="CC23" s="70">
        <f t="shared" si="121"/>
        <v>0</v>
      </c>
      <c r="CD23" s="70">
        <f t="shared" si="121"/>
        <v>0</v>
      </c>
      <c r="CE23" s="70">
        <f t="shared" si="121"/>
        <v>0</v>
      </c>
      <c r="CF23" s="174"/>
    </row>
    <row r="24" spans="1:84" s="56" customFormat="1" ht="14.25" x14ac:dyDescent="0.2">
      <c r="A24" s="49" t="s">
        <v>87</v>
      </c>
      <c r="B24" s="50" t="s">
        <v>88</v>
      </c>
      <c r="C24" s="55" t="s">
        <v>62</v>
      </c>
      <c r="D24" s="71">
        <f t="shared" ref="D24:BO24" si="122">D25+D28</f>
        <v>10922.927999999998</v>
      </c>
      <c r="E24" s="71">
        <f t="shared" si="122"/>
        <v>6393.0889999999999</v>
      </c>
      <c r="F24" s="71">
        <f t="shared" si="122"/>
        <v>6217.6130000000003</v>
      </c>
      <c r="G24" s="71">
        <f t="shared" si="122"/>
        <v>12610.702000000001</v>
      </c>
      <c r="H24" s="71">
        <f t="shared" si="122"/>
        <v>10922.927999999998</v>
      </c>
      <c r="I24" s="71">
        <f t="shared" ref="I24:L24" si="123">I25+I28</f>
        <v>0</v>
      </c>
      <c r="J24" s="71">
        <f t="shared" si="123"/>
        <v>0</v>
      </c>
      <c r="K24" s="71">
        <f t="shared" si="123"/>
        <v>0</v>
      </c>
      <c r="L24" s="71">
        <f t="shared" si="123"/>
        <v>10922.927999999998</v>
      </c>
      <c r="M24" s="71">
        <f t="shared" ref="M24:P24" si="124">M25+M28</f>
        <v>0</v>
      </c>
      <c r="N24" s="71">
        <f t="shared" si="124"/>
        <v>0</v>
      </c>
      <c r="O24" s="71">
        <f t="shared" si="124"/>
        <v>0</v>
      </c>
      <c r="P24" s="71">
        <f t="shared" si="124"/>
        <v>10922.927999999998</v>
      </c>
      <c r="Q24" s="71">
        <f t="shared" ref="Q24:T24" si="125">Q25+Q28</f>
        <v>0</v>
      </c>
      <c r="R24" s="71">
        <f t="shared" si="125"/>
        <v>0</v>
      </c>
      <c r="S24" s="71">
        <f t="shared" si="125"/>
        <v>0</v>
      </c>
      <c r="T24" s="71">
        <f t="shared" si="125"/>
        <v>10922.927999999998</v>
      </c>
      <c r="U24" s="71">
        <f t="shared" ref="U24:W24" si="126">U25+U28</f>
        <v>0</v>
      </c>
      <c r="V24" s="71">
        <f t="shared" si="126"/>
        <v>0</v>
      </c>
      <c r="W24" s="71">
        <f t="shared" si="126"/>
        <v>0</v>
      </c>
      <c r="X24" s="71">
        <f t="shared" si="122"/>
        <v>6138.2169999999996</v>
      </c>
      <c r="Y24" s="71">
        <f t="shared" si="122"/>
        <v>2491.0159999999996</v>
      </c>
      <c r="Z24" s="71">
        <f t="shared" si="122"/>
        <v>2271.0720000000001</v>
      </c>
      <c r="AA24" s="71">
        <f t="shared" si="122"/>
        <v>4762.0879999999997</v>
      </c>
      <c r="AB24" s="71">
        <f t="shared" si="122"/>
        <v>6138.2169999999996</v>
      </c>
      <c r="AC24" s="71">
        <f t="shared" ref="AC24:AD24" si="127">AC25+AC28</f>
        <v>0</v>
      </c>
      <c r="AD24" s="71">
        <f t="shared" si="127"/>
        <v>0</v>
      </c>
      <c r="AE24" s="71">
        <f t="shared" ref="AE24:AH24" si="128">AE25+AE28</f>
        <v>0</v>
      </c>
      <c r="AF24" s="71">
        <f t="shared" si="128"/>
        <v>6138.2169999999996</v>
      </c>
      <c r="AG24" s="71">
        <f t="shared" si="128"/>
        <v>0</v>
      </c>
      <c r="AH24" s="71">
        <f t="shared" si="128"/>
        <v>0</v>
      </c>
      <c r="AI24" s="71">
        <f t="shared" ref="AI24:AQ24" si="129">AI25+AI28</f>
        <v>0</v>
      </c>
      <c r="AJ24" s="71">
        <f t="shared" si="129"/>
        <v>6138.2169999999996</v>
      </c>
      <c r="AK24" s="71">
        <f t="shared" si="129"/>
        <v>0</v>
      </c>
      <c r="AL24" s="71">
        <f t="shared" si="129"/>
        <v>0</v>
      </c>
      <c r="AM24" s="71">
        <f t="shared" si="129"/>
        <v>0</v>
      </c>
      <c r="AN24" s="71">
        <f t="shared" si="129"/>
        <v>6138.2169999999996</v>
      </c>
      <c r="AO24" s="71">
        <f t="shared" si="129"/>
        <v>0</v>
      </c>
      <c r="AP24" s="71">
        <f t="shared" si="129"/>
        <v>0</v>
      </c>
      <c r="AQ24" s="71">
        <f t="shared" si="129"/>
        <v>0</v>
      </c>
      <c r="AR24" s="71">
        <f t="shared" si="122"/>
        <v>19911.794999999998</v>
      </c>
      <c r="AS24" s="71">
        <f t="shared" si="122"/>
        <v>8814.5409999999993</v>
      </c>
      <c r="AT24" s="71">
        <f t="shared" si="122"/>
        <v>8130.4690000000001</v>
      </c>
      <c r="AU24" s="71">
        <f t="shared" si="122"/>
        <v>16945.010000000002</v>
      </c>
      <c r="AV24" s="71">
        <f t="shared" si="122"/>
        <v>19911.794999999998</v>
      </c>
      <c r="AW24" s="71">
        <f t="shared" ref="AW24:AZ24" si="130">AW25+AW28</f>
        <v>0</v>
      </c>
      <c r="AX24" s="71">
        <f t="shared" si="130"/>
        <v>0</v>
      </c>
      <c r="AY24" s="71">
        <f t="shared" si="130"/>
        <v>0</v>
      </c>
      <c r="AZ24" s="71">
        <f t="shared" si="130"/>
        <v>19911.794999999998</v>
      </c>
      <c r="BA24" s="71">
        <f t="shared" ref="BA24:BK24" si="131">BA25+BA28</f>
        <v>0</v>
      </c>
      <c r="BB24" s="71">
        <f t="shared" si="131"/>
        <v>0</v>
      </c>
      <c r="BC24" s="71">
        <f t="shared" si="131"/>
        <v>0</v>
      </c>
      <c r="BD24" s="71">
        <f t="shared" si="131"/>
        <v>19911.794999999998</v>
      </c>
      <c r="BE24" s="71">
        <f t="shared" si="131"/>
        <v>0</v>
      </c>
      <c r="BF24" s="71">
        <f t="shared" si="131"/>
        <v>0</v>
      </c>
      <c r="BG24" s="71">
        <f t="shared" si="131"/>
        <v>0</v>
      </c>
      <c r="BH24" s="71">
        <f t="shared" si="131"/>
        <v>19911.794999999998</v>
      </c>
      <c r="BI24" s="71">
        <f t="shared" si="131"/>
        <v>0</v>
      </c>
      <c r="BJ24" s="71">
        <f t="shared" si="131"/>
        <v>0</v>
      </c>
      <c r="BK24" s="71">
        <f t="shared" si="131"/>
        <v>0</v>
      </c>
      <c r="BL24" s="71">
        <f t="shared" si="122"/>
        <v>91292.327000000005</v>
      </c>
      <c r="BM24" s="71">
        <f t="shared" si="122"/>
        <v>43485.013000000006</v>
      </c>
      <c r="BN24" s="71">
        <f t="shared" si="122"/>
        <v>39840.979644918443</v>
      </c>
      <c r="BO24" s="71">
        <f t="shared" si="122"/>
        <v>83325.992644918442</v>
      </c>
      <c r="BP24" s="71">
        <f t="shared" ref="BP24:BS24" si="132">BP25+BP28</f>
        <v>91292.327000000005</v>
      </c>
      <c r="BQ24" s="71">
        <f t="shared" si="132"/>
        <v>0</v>
      </c>
      <c r="BR24" s="71">
        <f t="shared" si="132"/>
        <v>0</v>
      </c>
      <c r="BS24" s="71">
        <f t="shared" si="132"/>
        <v>0</v>
      </c>
      <c r="BT24" s="71">
        <f t="shared" ref="BT24:CE24" si="133">BT25+BT28</f>
        <v>91292.327000000005</v>
      </c>
      <c r="BU24" s="71">
        <f t="shared" si="133"/>
        <v>0</v>
      </c>
      <c r="BV24" s="71">
        <f t="shared" si="133"/>
        <v>0</v>
      </c>
      <c r="BW24" s="71">
        <f t="shared" si="133"/>
        <v>0</v>
      </c>
      <c r="BX24" s="71">
        <f t="shared" si="133"/>
        <v>91292.327000000005</v>
      </c>
      <c r="BY24" s="71">
        <f t="shared" si="133"/>
        <v>0</v>
      </c>
      <c r="BZ24" s="71">
        <f t="shared" si="133"/>
        <v>0</v>
      </c>
      <c r="CA24" s="71">
        <f t="shared" si="133"/>
        <v>0</v>
      </c>
      <c r="CB24" s="71">
        <f t="shared" si="133"/>
        <v>91292.327000000005</v>
      </c>
      <c r="CC24" s="71">
        <f t="shared" si="133"/>
        <v>0</v>
      </c>
      <c r="CD24" s="71">
        <f t="shared" si="133"/>
        <v>0</v>
      </c>
      <c r="CE24" s="71">
        <f t="shared" si="133"/>
        <v>0</v>
      </c>
      <c r="CF24" s="175"/>
    </row>
    <row r="25" spans="1:84" s="48" customFormat="1" ht="15.75" customHeight="1" x14ac:dyDescent="0.2">
      <c r="A25" s="51"/>
      <c r="B25" s="52" t="s">
        <v>89</v>
      </c>
      <c r="C25" s="47" t="s">
        <v>62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>
        <f t="shared" ref="AV25" si="134">AV26+AV27</f>
        <v>0</v>
      </c>
      <c r="AW25" s="70">
        <f t="shared" ref="AW25:AZ25" si="135">AW26+AW27</f>
        <v>0</v>
      </c>
      <c r="AX25" s="70">
        <f t="shared" si="135"/>
        <v>0</v>
      </c>
      <c r="AY25" s="70">
        <f t="shared" si="135"/>
        <v>0</v>
      </c>
      <c r="AZ25" s="70">
        <f t="shared" si="135"/>
        <v>0</v>
      </c>
      <c r="BA25" s="70">
        <f t="shared" ref="BA25:BK25" si="136">BA26+BA27</f>
        <v>0</v>
      </c>
      <c r="BB25" s="70">
        <f t="shared" si="136"/>
        <v>0</v>
      </c>
      <c r="BC25" s="70">
        <f t="shared" si="136"/>
        <v>0</v>
      </c>
      <c r="BD25" s="70">
        <f t="shared" si="136"/>
        <v>0</v>
      </c>
      <c r="BE25" s="70">
        <f t="shared" si="136"/>
        <v>0</v>
      </c>
      <c r="BF25" s="70">
        <f t="shared" si="136"/>
        <v>0</v>
      </c>
      <c r="BG25" s="70">
        <f t="shared" si="136"/>
        <v>0</v>
      </c>
      <c r="BH25" s="70">
        <f t="shared" si="136"/>
        <v>0</v>
      </c>
      <c r="BI25" s="70">
        <f t="shared" si="136"/>
        <v>0</v>
      </c>
      <c r="BJ25" s="70">
        <f t="shared" si="136"/>
        <v>0</v>
      </c>
      <c r="BK25" s="70">
        <f t="shared" si="136"/>
        <v>0</v>
      </c>
      <c r="BL25" s="70">
        <f t="shared" ref="BL25:CE25" si="137">BL26+BL27</f>
        <v>91292.327000000005</v>
      </c>
      <c r="BM25" s="70">
        <f t="shared" si="137"/>
        <v>43485.013000000006</v>
      </c>
      <c r="BN25" s="70">
        <f t="shared" si="137"/>
        <v>39840.979644918443</v>
      </c>
      <c r="BO25" s="70">
        <f t="shared" si="137"/>
        <v>83325.992644918442</v>
      </c>
      <c r="BP25" s="70">
        <f t="shared" si="137"/>
        <v>91292.327000000005</v>
      </c>
      <c r="BQ25" s="70">
        <f t="shared" si="137"/>
        <v>0</v>
      </c>
      <c r="BR25" s="70">
        <f t="shared" si="137"/>
        <v>0</v>
      </c>
      <c r="BS25" s="70">
        <f t="shared" si="137"/>
        <v>0</v>
      </c>
      <c r="BT25" s="70">
        <f t="shared" si="137"/>
        <v>91292.327000000005</v>
      </c>
      <c r="BU25" s="70">
        <f t="shared" si="137"/>
        <v>0</v>
      </c>
      <c r="BV25" s="70">
        <f t="shared" si="137"/>
        <v>0</v>
      </c>
      <c r="BW25" s="70">
        <f t="shared" si="137"/>
        <v>0</v>
      </c>
      <c r="BX25" s="70">
        <f t="shared" si="137"/>
        <v>91292.327000000005</v>
      </c>
      <c r="BY25" s="70">
        <f t="shared" si="137"/>
        <v>0</v>
      </c>
      <c r="BZ25" s="70">
        <f t="shared" si="137"/>
        <v>0</v>
      </c>
      <c r="CA25" s="70">
        <f t="shared" si="137"/>
        <v>0</v>
      </c>
      <c r="CB25" s="70">
        <f t="shared" si="137"/>
        <v>91292.327000000005</v>
      </c>
      <c r="CC25" s="70">
        <f t="shared" si="137"/>
        <v>0</v>
      </c>
      <c r="CD25" s="70">
        <f t="shared" si="137"/>
        <v>0</v>
      </c>
      <c r="CE25" s="70">
        <f t="shared" si="137"/>
        <v>0</v>
      </c>
      <c r="CF25" s="174"/>
    </row>
    <row r="26" spans="1:84" s="48" customFormat="1" ht="15" x14ac:dyDescent="0.2">
      <c r="A26" s="51"/>
      <c r="B26" s="53" t="s">
        <v>90</v>
      </c>
      <c r="C26" s="47" t="s">
        <v>62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>
        <f>AW26+AX26</f>
        <v>0</v>
      </c>
      <c r="AZ26" s="70"/>
      <c r="BA26" s="70"/>
      <c r="BB26" s="70"/>
      <c r="BC26" s="70">
        <f>BA26+BB26</f>
        <v>0</v>
      </c>
      <c r="BD26" s="70"/>
      <c r="BE26" s="70"/>
      <c r="BF26" s="70"/>
      <c r="BG26" s="70">
        <f>BE26+BF26</f>
        <v>0</v>
      </c>
      <c r="BH26" s="70"/>
      <c r="BI26" s="70"/>
      <c r="BJ26" s="70"/>
      <c r="BK26" s="70">
        <f>BI26+BJ26</f>
        <v>0</v>
      </c>
      <c r="BL26" s="70">
        <v>30469.287999999997</v>
      </c>
      <c r="BM26" s="70">
        <v>19937.54</v>
      </c>
      <c r="BN26" s="70">
        <v>18838.53</v>
      </c>
      <c r="BO26" s="70">
        <f>BM26+BN26</f>
        <v>38776.07</v>
      </c>
      <c r="BP26" s="70">
        <v>30469.287999999997</v>
      </c>
      <c r="BQ26" s="70"/>
      <c r="BR26" s="70"/>
      <c r="BS26" s="70">
        <f>BQ26+BR26</f>
        <v>0</v>
      </c>
      <c r="BT26" s="70">
        <v>30469.287999999997</v>
      </c>
      <c r="BU26" s="70"/>
      <c r="BV26" s="70"/>
      <c r="BW26" s="70">
        <f>BU26+BV26</f>
        <v>0</v>
      </c>
      <c r="BX26" s="70">
        <v>30469.287999999997</v>
      </c>
      <c r="BY26" s="70"/>
      <c r="BZ26" s="70"/>
      <c r="CA26" s="70">
        <f>BY26+BZ26</f>
        <v>0</v>
      </c>
      <c r="CB26" s="70">
        <v>30469.287999999997</v>
      </c>
      <c r="CC26" s="70"/>
      <c r="CD26" s="70"/>
      <c r="CE26" s="70">
        <f>CC26+CD26</f>
        <v>0</v>
      </c>
      <c r="CF26" s="174"/>
    </row>
    <row r="27" spans="1:84" s="48" customFormat="1" ht="15" x14ac:dyDescent="0.2">
      <c r="A27" s="51"/>
      <c r="B27" s="53" t="s">
        <v>91</v>
      </c>
      <c r="C27" s="47" t="s">
        <v>62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>
        <f>AW27+AX27</f>
        <v>0</v>
      </c>
      <c r="AZ27" s="70"/>
      <c r="BA27" s="70"/>
      <c r="BB27" s="70"/>
      <c r="BC27" s="70">
        <f>BA27+BB27</f>
        <v>0</v>
      </c>
      <c r="BD27" s="70"/>
      <c r="BE27" s="70"/>
      <c r="BF27" s="70"/>
      <c r="BG27" s="70">
        <f>BE27+BF27</f>
        <v>0</v>
      </c>
      <c r="BH27" s="70"/>
      <c r="BI27" s="70"/>
      <c r="BJ27" s="70"/>
      <c r="BK27" s="70">
        <f>BI27+BJ27</f>
        <v>0</v>
      </c>
      <c r="BL27" s="70">
        <v>60823.039000000004</v>
      </c>
      <c r="BM27" s="70">
        <v>23547.473000000002</v>
      </c>
      <c r="BN27" s="70">
        <v>21002.449644918444</v>
      </c>
      <c r="BO27" s="70">
        <f>BM27+BN27</f>
        <v>44549.92264491845</v>
      </c>
      <c r="BP27" s="70">
        <v>60823.039000000004</v>
      </c>
      <c r="BQ27" s="70"/>
      <c r="BR27" s="70"/>
      <c r="BS27" s="70">
        <f>BQ27+BR27</f>
        <v>0</v>
      </c>
      <c r="BT27" s="70">
        <v>60823.039000000004</v>
      </c>
      <c r="BU27" s="70"/>
      <c r="BV27" s="70"/>
      <c r="BW27" s="70">
        <f>BU27+BV27</f>
        <v>0</v>
      </c>
      <c r="BX27" s="70">
        <v>60823.039000000004</v>
      </c>
      <c r="BY27" s="70"/>
      <c r="BZ27" s="70"/>
      <c r="CA27" s="70">
        <f>BY27+BZ27</f>
        <v>0</v>
      </c>
      <c r="CB27" s="70">
        <v>60823.039000000004</v>
      </c>
      <c r="CC27" s="70"/>
      <c r="CD27" s="70"/>
      <c r="CE27" s="70">
        <f>CC27+CD27</f>
        <v>0</v>
      </c>
      <c r="CF27" s="174"/>
    </row>
    <row r="28" spans="1:84" s="48" customFormat="1" ht="15" x14ac:dyDescent="0.2">
      <c r="A28" s="51" t="s">
        <v>92</v>
      </c>
      <c r="B28" s="52" t="s">
        <v>93</v>
      </c>
      <c r="C28" s="47" t="s">
        <v>62</v>
      </c>
      <c r="D28" s="70">
        <f t="shared" ref="D28:AI28" si="138">D29+D30</f>
        <v>10922.927999999998</v>
      </c>
      <c r="E28" s="70">
        <f t="shared" si="138"/>
        <v>6393.0889999999999</v>
      </c>
      <c r="F28" s="70">
        <f t="shared" si="138"/>
        <v>6217.6130000000003</v>
      </c>
      <c r="G28" s="70">
        <f t="shared" si="138"/>
        <v>12610.702000000001</v>
      </c>
      <c r="H28" s="70">
        <f t="shared" si="138"/>
        <v>10922.927999999998</v>
      </c>
      <c r="I28" s="70">
        <f t="shared" si="138"/>
        <v>0</v>
      </c>
      <c r="J28" s="70">
        <f t="shared" si="138"/>
        <v>0</v>
      </c>
      <c r="K28" s="70">
        <f t="shared" si="138"/>
        <v>0</v>
      </c>
      <c r="L28" s="70">
        <f t="shared" si="138"/>
        <v>10922.927999999998</v>
      </c>
      <c r="M28" s="70">
        <f t="shared" si="138"/>
        <v>0</v>
      </c>
      <c r="N28" s="70">
        <f t="shared" si="138"/>
        <v>0</v>
      </c>
      <c r="O28" s="70">
        <f t="shared" si="138"/>
        <v>0</v>
      </c>
      <c r="P28" s="70">
        <f t="shared" si="138"/>
        <v>10922.927999999998</v>
      </c>
      <c r="Q28" s="70">
        <f t="shared" si="138"/>
        <v>0</v>
      </c>
      <c r="R28" s="70">
        <f t="shared" si="138"/>
        <v>0</v>
      </c>
      <c r="S28" s="70">
        <f t="shared" si="138"/>
        <v>0</v>
      </c>
      <c r="T28" s="70">
        <f t="shared" si="138"/>
        <v>10922.927999999998</v>
      </c>
      <c r="U28" s="70">
        <f t="shared" si="138"/>
        <v>0</v>
      </c>
      <c r="V28" s="70">
        <f t="shared" si="138"/>
        <v>0</v>
      </c>
      <c r="W28" s="70">
        <f t="shared" si="138"/>
        <v>0</v>
      </c>
      <c r="X28" s="70">
        <f t="shared" si="138"/>
        <v>6138.2169999999996</v>
      </c>
      <c r="Y28" s="70">
        <f t="shared" si="138"/>
        <v>2491.0159999999996</v>
      </c>
      <c r="Z28" s="70">
        <f t="shared" si="138"/>
        <v>2271.0720000000001</v>
      </c>
      <c r="AA28" s="70">
        <f t="shared" si="138"/>
        <v>4762.0879999999997</v>
      </c>
      <c r="AB28" s="70">
        <f t="shared" si="138"/>
        <v>6138.2169999999996</v>
      </c>
      <c r="AC28" s="70">
        <f t="shared" si="138"/>
        <v>0</v>
      </c>
      <c r="AD28" s="70">
        <f t="shared" si="138"/>
        <v>0</v>
      </c>
      <c r="AE28" s="70">
        <f t="shared" si="138"/>
        <v>0</v>
      </c>
      <c r="AF28" s="70">
        <f t="shared" si="138"/>
        <v>6138.2169999999996</v>
      </c>
      <c r="AG28" s="70">
        <f t="shared" si="138"/>
        <v>0</v>
      </c>
      <c r="AH28" s="70">
        <f t="shared" si="138"/>
        <v>0</v>
      </c>
      <c r="AI28" s="70">
        <f t="shared" si="138"/>
        <v>0</v>
      </c>
      <c r="AJ28" s="70">
        <f t="shared" ref="AJ28:BK28" si="139">AJ29+AJ30</f>
        <v>6138.2169999999996</v>
      </c>
      <c r="AK28" s="70">
        <f t="shared" si="139"/>
        <v>0</v>
      </c>
      <c r="AL28" s="70">
        <f t="shared" si="139"/>
        <v>0</v>
      </c>
      <c r="AM28" s="70">
        <f t="shared" si="139"/>
        <v>0</v>
      </c>
      <c r="AN28" s="70">
        <f t="shared" si="139"/>
        <v>6138.2169999999996</v>
      </c>
      <c r="AO28" s="70">
        <f t="shared" si="139"/>
        <v>0</v>
      </c>
      <c r="AP28" s="70">
        <f t="shared" si="139"/>
        <v>0</v>
      </c>
      <c r="AQ28" s="70">
        <f t="shared" si="139"/>
        <v>0</v>
      </c>
      <c r="AR28" s="70">
        <f t="shared" si="139"/>
        <v>19911.794999999998</v>
      </c>
      <c r="AS28" s="70">
        <f t="shared" si="139"/>
        <v>8814.5409999999993</v>
      </c>
      <c r="AT28" s="70">
        <f t="shared" si="139"/>
        <v>8130.4690000000001</v>
      </c>
      <c r="AU28" s="70">
        <f t="shared" si="139"/>
        <v>16945.010000000002</v>
      </c>
      <c r="AV28" s="70">
        <f t="shared" si="139"/>
        <v>19911.794999999998</v>
      </c>
      <c r="AW28" s="70">
        <f t="shared" si="139"/>
        <v>0</v>
      </c>
      <c r="AX28" s="70">
        <f t="shared" si="139"/>
        <v>0</v>
      </c>
      <c r="AY28" s="70">
        <f t="shared" si="139"/>
        <v>0</v>
      </c>
      <c r="AZ28" s="70">
        <f t="shared" si="139"/>
        <v>19911.794999999998</v>
      </c>
      <c r="BA28" s="70">
        <f t="shared" si="139"/>
        <v>0</v>
      </c>
      <c r="BB28" s="70">
        <f t="shared" si="139"/>
        <v>0</v>
      </c>
      <c r="BC28" s="70">
        <f t="shared" si="139"/>
        <v>0</v>
      </c>
      <c r="BD28" s="70">
        <f t="shared" si="139"/>
        <v>19911.794999999998</v>
      </c>
      <c r="BE28" s="70">
        <f t="shared" si="139"/>
        <v>0</v>
      </c>
      <c r="BF28" s="70">
        <f t="shared" si="139"/>
        <v>0</v>
      </c>
      <c r="BG28" s="70">
        <f t="shared" si="139"/>
        <v>0</v>
      </c>
      <c r="BH28" s="70">
        <f t="shared" si="139"/>
        <v>19911.794999999998</v>
      </c>
      <c r="BI28" s="70">
        <f t="shared" si="139"/>
        <v>0</v>
      </c>
      <c r="BJ28" s="70">
        <f t="shared" si="139"/>
        <v>0</v>
      </c>
      <c r="BK28" s="70">
        <f t="shared" si="139"/>
        <v>0</v>
      </c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174"/>
    </row>
    <row r="29" spans="1:84" s="48" customFormat="1" ht="15" x14ac:dyDescent="0.2">
      <c r="A29" s="51"/>
      <c r="B29" s="53" t="s">
        <v>90</v>
      </c>
      <c r="C29" s="47" t="s">
        <v>62</v>
      </c>
      <c r="D29" s="70">
        <v>6355.860999999999</v>
      </c>
      <c r="E29" s="70">
        <v>4315.4080000000004</v>
      </c>
      <c r="F29" s="70">
        <v>3919.3</v>
      </c>
      <c r="G29" s="70">
        <f>E29+F29</f>
        <v>8234.7080000000005</v>
      </c>
      <c r="H29" s="70">
        <v>6355.860999999999</v>
      </c>
      <c r="I29" s="70"/>
      <c r="J29" s="70"/>
      <c r="K29" s="70">
        <f>I29+J29</f>
        <v>0</v>
      </c>
      <c r="L29" s="70">
        <v>6355.860999999999</v>
      </c>
      <c r="M29" s="70"/>
      <c r="N29" s="70"/>
      <c r="O29" s="70">
        <f>M29+N29</f>
        <v>0</v>
      </c>
      <c r="P29" s="70">
        <v>6355.860999999999</v>
      </c>
      <c r="Q29" s="70"/>
      <c r="R29" s="70"/>
      <c r="S29" s="70">
        <f>Q29+R29</f>
        <v>0</v>
      </c>
      <c r="T29" s="70">
        <v>6355.860999999999</v>
      </c>
      <c r="U29" s="70"/>
      <c r="V29" s="70"/>
      <c r="W29" s="70">
        <f>U29+V29</f>
        <v>0</v>
      </c>
      <c r="X29" s="70">
        <v>2847.9279999999999</v>
      </c>
      <c r="Y29" s="70">
        <v>1689.2489999999998</v>
      </c>
      <c r="Z29" s="70">
        <v>1444.3240000000001</v>
      </c>
      <c r="AA29" s="70">
        <f>Y29+Z29</f>
        <v>3133.5729999999999</v>
      </c>
      <c r="AB29" s="70">
        <v>2847.9279999999999</v>
      </c>
      <c r="AC29" s="70"/>
      <c r="AD29" s="70"/>
      <c r="AE29" s="70">
        <f>AC29+AD29</f>
        <v>0</v>
      </c>
      <c r="AF29" s="70">
        <v>2847.9279999999999</v>
      </c>
      <c r="AG29" s="70"/>
      <c r="AH29" s="70"/>
      <c r="AI29" s="70">
        <f>AG29+AH29</f>
        <v>0</v>
      </c>
      <c r="AJ29" s="70">
        <v>2847.9279999999999</v>
      </c>
      <c r="AK29" s="70"/>
      <c r="AL29" s="70"/>
      <c r="AM29" s="70">
        <f>AK29+AL29</f>
        <v>0</v>
      </c>
      <c r="AN29" s="70">
        <v>2847.9279999999999</v>
      </c>
      <c r="AO29" s="70"/>
      <c r="AP29" s="70"/>
      <c r="AQ29" s="70">
        <f>AO29+AP29</f>
        <v>0</v>
      </c>
      <c r="AR29" s="70">
        <v>2301.7190000000001</v>
      </c>
      <c r="AS29" s="70">
        <v>1988.9869999999999</v>
      </c>
      <c r="AT29" s="70">
        <v>1719.557</v>
      </c>
      <c r="AU29" s="70">
        <f>AS29+AT29</f>
        <v>3708.5439999999999</v>
      </c>
      <c r="AV29" s="70">
        <v>2301.7190000000001</v>
      </c>
      <c r="AW29" s="70"/>
      <c r="AX29" s="70"/>
      <c r="AY29" s="70">
        <f>AW29+AX29</f>
        <v>0</v>
      </c>
      <c r="AZ29" s="70">
        <v>2301.7190000000001</v>
      </c>
      <c r="BA29" s="70"/>
      <c r="BB29" s="70"/>
      <c r="BC29" s="70">
        <f>BA29+BB29</f>
        <v>0</v>
      </c>
      <c r="BD29" s="70">
        <v>2301.7190000000001</v>
      </c>
      <c r="BE29" s="70"/>
      <c r="BF29" s="70"/>
      <c r="BG29" s="70">
        <f>BE29+BF29</f>
        <v>0</v>
      </c>
      <c r="BH29" s="70">
        <v>2301.7190000000001</v>
      </c>
      <c r="BI29" s="70"/>
      <c r="BJ29" s="70"/>
      <c r="BK29" s="70">
        <f>BI29+BJ29</f>
        <v>0</v>
      </c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174"/>
    </row>
    <row r="30" spans="1:84" s="48" customFormat="1" ht="15" x14ac:dyDescent="0.2">
      <c r="A30" s="51"/>
      <c r="B30" s="53" t="s">
        <v>91</v>
      </c>
      <c r="C30" s="47" t="s">
        <v>62</v>
      </c>
      <c r="D30" s="70">
        <v>4567.0669999999991</v>
      </c>
      <c r="E30" s="70">
        <v>2077.681</v>
      </c>
      <c r="F30" s="70">
        <v>2298.3130000000001</v>
      </c>
      <c r="G30" s="70">
        <f>E30+F30</f>
        <v>4375.9940000000006</v>
      </c>
      <c r="H30" s="70">
        <v>4567.0669999999991</v>
      </c>
      <c r="I30" s="70"/>
      <c r="J30" s="70"/>
      <c r="K30" s="70">
        <f>I30+J30</f>
        <v>0</v>
      </c>
      <c r="L30" s="70">
        <v>4567.0669999999991</v>
      </c>
      <c r="M30" s="70"/>
      <c r="N30" s="70"/>
      <c r="O30" s="70">
        <f>M30+N30</f>
        <v>0</v>
      </c>
      <c r="P30" s="70">
        <v>4567.0669999999991</v>
      </c>
      <c r="Q30" s="70"/>
      <c r="R30" s="70"/>
      <c r="S30" s="70">
        <f>Q30+R30</f>
        <v>0</v>
      </c>
      <c r="T30" s="70">
        <v>4567.0669999999991</v>
      </c>
      <c r="U30" s="70"/>
      <c r="V30" s="70"/>
      <c r="W30" s="70">
        <f>U30+V30</f>
        <v>0</v>
      </c>
      <c r="X30" s="70">
        <v>3290.2889999999998</v>
      </c>
      <c r="Y30" s="70">
        <v>801.76700000000005</v>
      </c>
      <c r="Z30" s="70">
        <v>826.74800000000005</v>
      </c>
      <c r="AA30" s="70">
        <f>Y30+Z30</f>
        <v>1628.5150000000001</v>
      </c>
      <c r="AB30" s="70">
        <v>3290.2889999999998</v>
      </c>
      <c r="AC30" s="70"/>
      <c r="AD30" s="70"/>
      <c r="AE30" s="70">
        <f>AC30+AD30</f>
        <v>0</v>
      </c>
      <c r="AF30" s="70">
        <v>3290.2889999999998</v>
      </c>
      <c r="AG30" s="70"/>
      <c r="AH30" s="70"/>
      <c r="AI30" s="70">
        <f>AG30+AH30</f>
        <v>0</v>
      </c>
      <c r="AJ30" s="70">
        <v>3290.2889999999998</v>
      </c>
      <c r="AK30" s="70"/>
      <c r="AL30" s="70"/>
      <c r="AM30" s="70">
        <f>AK30+AL30</f>
        <v>0</v>
      </c>
      <c r="AN30" s="70">
        <v>3290.2889999999998</v>
      </c>
      <c r="AO30" s="70"/>
      <c r="AP30" s="70"/>
      <c r="AQ30" s="70">
        <f>AO30+AP30</f>
        <v>0</v>
      </c>
      <c r="AR30" s="70">
        <v>17610.075999999997</v>
      </c>
      <c r="AS30" s="70">
        <v>6825.5540000000001</v>
      </c>
      <c r="AT30" s="70">
        <v>6410.9120000000003</v>
      </c>
      <c r="AU30" s="70">
        <f>AS30+AT30</f>
        <v>13236.466</v>
      </c>
      <c r="AV30" s="70">
        <v>17610.075999999997</v>
      </c>
      <c r="AW30" s="70"/>
      <c r="AX30" s="70"/>
      <c r="AY30" s="70">
        <f>AW30+AX30</f>
        <v>0</v>
      </c>
      <c r="AZ30" s="70">
        <v>17610.075999999997</v>
      </c>
      <c r="BA30" s="70"/>
      <c r="BB30" s="70"/>
      <c r="BC30" s="70">
        <f>BA30+BB30</f>
        <v>0</v>
      </c>
      <c r="BD30" s="70">
        <v>17610.075999999997</v>
      </c>
      <c r="BE30" s="70"/>
      <c r="BF30" s="70"/>
      <c r="BG30" s="70">
        <f>BE30+BF30</f>
        <v>0</v>
      </c>
      <c r="BH30" s="70">
        <v>17610.075999999997</v>
      </c>
      <c r="BI30" s="70"/>
      <c r="BJ30" s="70"/>
      <c r="BK30" s="70">
        <f>BI30+BJ30</f>
        <v>0</v>
      </c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174"/>
    </row>
    <row r="31" spans="1:84" s="56" customFormat="1" ht="14.25" x14ac:dyDescent="0.2">
      <c r="A31" s="49" t="s">
        <v>94</v>
      </c>
      <c r="B31" s="57" t="s">
        <v>95</v>
      </c>
      <c r="C31" s="55" t="s">
        <v>62</v>
      </c>
      <c r="D31" s="71">
        <f t="shared" ref="D31:AI31" si="140">D32+D33</f>
        <v>2556.6059999999998</v>
      </c>
      <c r="E31" s="71">
        <f t="shared" si="140"/>
        <v>1270.2130000000002</v>
      </c>
      <c r="F31" s="71">
        <f t="shared" si="140"/>
        <v>961.28499999999985</v>
      </c>
      <c r="G31" s="71">
        <f t="shared" si="140"/>
        <v>2231.4980000000005</v>
      </c>
      <c r="H31" s="71">
        <f t="shared" si="140"/>
        <v>2556.6059999999998</v>
      </c>
      <c r="I31" s="71">
        <f t="shared" si="140"/>
        <v>0</v>
      </c>
      <c r="J31" s="71">
        <f t="shared" si="140"/>
        <v>0</v>
      </c>
      <c r="K31" s="71">
        <f t="shared" si="140"/>
        <v>0</v>
      </c>
      <c r="L31" s="71">
        <f t="shared" si="140"/>
        <v>2556.6059999999998</v>
      </c>
      <c r="M31" s="71">
        <f t="shared" si="140"/>
        <v>0</v>
      </c>
      <c r="N31" s="71">
        <f t="shared" si="140"/>
        <v>0</v>
      </c>
      <c r="O31" s="71">
        <f t="shared" si="140"/>
        <v>0</v>
      </c>
      <c r="P31" s="71">
        <f t="shared" si="140"/>
        <v>2556.6059999999998</v>
      </c>
      <c r="Q31" s="71">
        <f t="shared" si="140"/>
        <v>0</v>
      </c>
      <c r="R31" s="71">
        <f t="shared" si="140"/>
        <v>0</v>
      </c>
      <c r="S31" s="71">
        <f t="shared" si="140"/>
        <v>0</v>
      </c>
      <c r="T31" s="71">
        <f t="shared" si="140"/>
        <v>2556.6059999999998</v>
      </c>
      <c r="U31" s="71">
        <f t="shared" si="140"/>
        <v>0</v>
      </c>
      <c r="V31" s="71">
        <f t="shared" si="140"/>
        <v>0</v>
      </c>
      <c r="W31" s="71">
        <f t="shared" si="140"/>
        <v>0</v>
      </c>
      <c r="X31" s="71">
        <f t="shared" si="140"/>
        <v>727.21199999999999</v>
      </c>
      <c r="Y31" s="71">
        <f t="shared" si="140"/>
        <v>417.26700000000005</v>
      </c>
      <c r="Z31" s="71">
        <f t="shared" si="140"/>
        <v>358.55500000000001</v>
      </c>
      <c r="AA31" s="71">
        <f t="shared" si="140"/>
        <v>775.822</v>
      </c>
      <c r="AB31" s="71">
        <f t="shared" si="140"/>
        <v>727.21199999999999</v>
      </c>
      <c r="AC31" s="71">
        <f t="shared" si="140"/>
        <v>0</v>
      </c>
      <c r="AD31" s="71">
        <f t="shared" si="140"/>
        <v>0</v>
      </c>
      <c r="AE31" s="71">
        <f t="shared" si="140"/>
        <v>0</v>
      </c>
      <c r="AF31" s="71">
        <f t="shared" si="140"/>
        <v>727.21199999999999</v>
      </c>
      <c r="AG31" s="71">
        <f t="shared" si="140"/>
        <v>0</v>
      </c>
      <c r="AH31" s="71">
        <f t="shared" si="140"/>
        <v>0</v>
      </c>
      <c r="AI31" s="71">
        <f t="shared" si="140"/>
        <v>0</v>
      </c>
      <c r="AJ31" s="71">
        <f t="shared" ref="AJ31:BO31" si="141">AJ32+AJ33</f>
        <v>727.21199999999999</v>
      </c>
      <c r="AK31" s="71">
        <f t="shared" si="141"/>
        <v>0</v>
      </c>
      <c r="AL31" s="71">
        <f t="shared" si="141"/>
        <v>0</v>
      </c>
      <c r="AM31" s="71">
        <f t="shared" si="141"/>
        <v>0</v>
      </c>
      <c r="AN31" s="71">
        <f t="shared" si="141"/>
        <v>727.21199999999999</v>
      </c>
      <c r="AO31" s="71">
        <f t="shared" si="141"/>
        <v>0</v>
      </c>
      <c r="AP31" s="71">
        <f t="shared" si="141"/>
        <v>0</v>
      </c>
      <c r="AQ31" s="71">
        <f t="shared" si="141"/>
        <v>0</v>
      </c>
      <c r="AR31" s="71">
        <f t="shared" si="141"/>
        <v>1417.8889999999999</v>
      </c>
      <c r="AS31" s="71">
        <f t="shared" si="141"/>
        <v>739.66699999999992</v>
      </c>
      <c r="AT31" s="71">
        <f t="shared" si="141"/>
        <v>689.98599999999999</v>
      </c>
      <c r="AU31" s="71">
        <f t="shared" si="141"/>
        <v>1429.6529999999998</v>
      </c>
      <c r="AV31" s="71">
        <f t="shared" si="141"/>
        <v>1417.8890000000001</v>
      </c>
      <c r="AW31" s="71">
        <f t="shared" si="141"/>
        <v>0</v>
      </c>
      <c r="AX31" s="71">
        <f t="shared" si="141"/>
        <v>0</v>
      </c>
      <c r="AY31" s="71">
        <f t="shared" si="141"/>
        <v>0</v>
      </c>
      <c r="AZ31" s="71">
        <f t="shared" si="141"/>
        <v>1417.8890000000001</v>
      </c>
      <c r="BA31" s="71">
        <f t="shared" si="141"/>
        <v>0</v>
      </c>
      <c r="BB31" s="71">
        <f t="shared" si="141"/>
        <v>0</v>
      </c>
      <c r="BC31" s="71">
        <f t="shared" si="141"/>
        <v>0</v>
      </c>
      <c r="BD31" s="71">
        <f t="shared" si="141"/>
        <v>1417.8890000000001</v>
      </c>
      <c r="BE31" s="71">
        <f t="shared" si="141"/>
        <v>0</v>
      </c>
      <c r="BF31" s="71">
        <f t="shared" si="141"/>
        <v>0</v>
      </c>
      <c r="BG31" s="71">
        <f t="shared" si="141"/>
        <v>0</v>
      </c>
      <c r="BH31" s="71">
        <f t="shared" si="141"/>
        <v>1417.8890000000001</v>
      </c>
      <c r="BI31" s="71">
        <f t="shared" si="141"/>
        <v>0</v>
      </c>
      <c r="BJ31" s="71">
        <f t="shared" si="141"/>
        <v>0</v>
      </c>
      <c r="BK31" s="71">
        <f t="shared" si="141"/>
        <v>0</v>
      </c>
      <c r="BL31" s="71">
        <f t="shared" si="141"/>
        <v>24065.535</v>
      </c>
      <c r="BM31" s="71">
        <f t="shared" si="141"/>
        <v>10692.857</v>
      </c>
      <c r="BN31" s="71">
        <f t="shared" si="141"/>
        <v>8637.4260000000013</v>
      </c>
      <c r="BO31" s="71">
        <f t="shared" si="141"/>
        <v>19330.282999999999</v>
      </c>
      <c r="BP31" s="71">
        <f t="shared" ref="BP31:CE31" si="142">BP32+BP33</f>
        <v>24065.535</v>
      </c>
      <c r="BQ31" s="71">
        <f t="shared" si="142"/>
        <v>0</v>
      </c>
      <c r="BR31" s="71">
        <f t="shared" si="142"/>
        <v>0</v>
      </c>
      <c r="BS31" s="71">
        <f t="shared" si="142"/>
        <v>0</v>
      </c>
      <c r="BT31" s="71">
        <f t="shared" si="142"/>
        <v>24065.535</v>
      </c>
      <c r="BU31" s="71">
        <f t="shared" si="142"/>
        <v>0</v>
      </c>
      <c r="BV31" s="71">
        <f t="shared" si="142"/>
        <v>0</v>
      </c>
      <c r="BW31" s="71">
        <f t="shared" si="142"/>
        <v>0</v>
      </c>
      <c r="BX31" s="71">
        <f t="shared" si="142"/>
        <v>24065.535</v>
      </c>
      <c r="BY31" s="71">
        <f t="shared" si="142"/>
        <v>0</v>
      </c>
      <c r="BZ31" s="71">
        <f t="shared" si="142"/>
        <v>0</v>
      </c>
      <c r="CA31" s="71">
        <f t="shared" si="142"/>
        <v>0</v>
      </c>
      <c r="CB31" s="71">
        <f t="shared" si="142"/>
        <v>24065.535</v>
      </c>
      <c r="CC31" s="71">
        <f t="shared" si="142"/>
        <v>0</v>
      </c>
      <c r="CD31" s="71">
        <f t="shared" si="142"/>
        <v>0</v>
      </c>
      <c r="CE31" s="71">
        <f t="shared" si="142"/>
        <v>0</v>
      </c>
      <c r="CF31" s="175"/>
    </row>
    <row r="32" spans="1:84" s="48" customFormat="1" ht="15" x14ac:dyDescent="0.2">
      <c r="A32" s="51"/>
      <c r="B32" s="53" t="s">
        <v>90</v>
      </c>
      <c r="C32" s="47" t="s">
        <v>62</v>
      </c>
      <c r="D32" s="70">
        <v>2507.712</v>
      </c>
      <c r="E32" s="70">
        <v>1255.2530000000002</v>
      </c>
      <c r="F32" s="70">
        <v>926.16799999999989</v>
      </c>
      <c r="G32" s="70">
        <f>E32+F32</f>
        <v>2181.4210000000003</v>
      </c>
      <c r="H32" s="70">
        <v>2507.712</v>
      </c>
      <c r="I32" s="70"/>
      <c r="J32" s="70"/>
      <c r="K32" s="70">
        <f>I32+J32</f>
        <v>0</v>
      </c>
      <c r="L32" s="70">
        <v>2507.712</v>
      </c>
      <c r="M32" s="70"/>
      <c r="N32" s="70"/>
      <c r="O32" s="70">
        <f>M32+N32</f>
        <v>0</v>
      </c>
      <c r="P32" s="70">
        <v>2507.712</v>
      </c>
      <c r="Q32" s="70"/>
      <c r="R32" s="70"/>
      <c r="S32" s="70">
        <f>Q32+R32</f>
        <v>0</v>
      </c>
      <c r="T32" s="70">
        <v>2507.712</v>
      </c>
      <c r="U32" s="70"/>
      <c r="V32" s="70"/>
      <c r="W32" s="70">
        <f>U32+V32</f>
        <v>0</v>
      </c>
      <c r="X32" s="70">
        <v>699.077</v>
      </c>
      <c r="Y32" s="70">
        <v>405.82100000000003</v>
      </c>
      <c r="Z32" s="70">
        <v>346.61500000000001</v>
      </c>
      <c r="AA32" s="70">
        <f>Y32+Z32</f>
        <v>752.43600000000004</v>
      </c>
      <c r="AB32" s="70">
        <v>699.077</v>
      </c>
      <c r="AC32" s="70"/>
      <c r="AD32" s="70"/>
      <c r="AE32" s="70">
        <f>AC32+AD32</f>
        <v>0</v>
      </c>
      <c r="AF32" s="70">
        <v>699.077</v>
      </c>
      <c r="AG32" s="70"/>
      <c r="AH32" s="70"/>
      <c r="AI32" s="70">
        <f>AG32+AH32</f>
        <v>0</v>
      </c>
      <c r="AJ32" s="70">
        <v>699.077</v>
      </c>
      <c r="AK32" s="70"/>
      <c r="AL32" s="70"/>
      <c r="AM32" s="70">
        <f>AK32+AL32</f>
        <v>0</v>
      </c>
      <c r="AN32" s="70">
        <v>699.077</v>
      </c>
      <c r="AO32" s="70"/>
      <c r="AP32" s="70"/>
      <c r="AQ32" s="70">
        <f>AO32+AP32</f>
        <v>0</v>
      </c>
      <c r="AR32" s="70">
        <v>1417.8889999999999</v>
      </c>
      <c r="AS32" s="70">
        <v>739.66699999999992</v>
      </c>
      <c r="AT32" s="70">
        <v>689.98599999999999</v>
      </c>
      <c r="AU32" s="70">
        <f>AS32+AT32</f>
        <v>1429.6529999999998</v>
      </c>
      <c r="AV32" s="70">
        <v>1417.8890000000001</v>
      </c>
      <c r="AW32" s="70"/>
      <c r="AX32" s="70"/>
      <c r="AY32" s="70">
        <f>AW32+AX32</f>
        <v>0</v>
      </c>
      <c r="AZ32" s="70">
        <v>1417.8890000000001</v>
      </c>
      <c r="BA32" s="70"/>
      <c r="BB32" s="70"/>
      <c r="BC32" s="70">
        <f>BA32+BB32</f>
        <v>0</v>
      </c>
      <c r="BD32" s="70">
        <v>1417.8890000000001</v>
      </c>
      <c r="BE32" s="70"/>
      <c r="BF32" s="70"/>
      <c r="BG32" s="70">
        <f>BE32+BF32</f>
        <v>0</v>
      </c>
      <c r="BH32" s="70">
        <v>1417.8890000000001</v>
      </c>
      <c r="BI32" s="70"/>
      <c r="BJ32" s="70"/>
      <c r="BK32" s="70">
        <f>BI32+BJ32</f>
        <v>0</v>
      </c>
      <c r="BL32" s="70">
        <v>22739.445</v>
      </c>
      <c r="BM32" s="70">
        <v>10063.733</v>
      </c>
      <c r="BN32" s="70">
        <v>8134.4940000000006</v>
      </c>
      <c r="BO32" s="70">
        <f>BM32+BN32</f>
        <v>18198.226999999999</v>
      </c>
      <c r="BP32" s="70">
        <v>22739.445</v>
      </c>
      <c r="BQ32" s="70"/>
      <c r="BR32" s="70"/>
      <c r="BS32" s="70">
        <f>BQ32+BR32</f>
        <v>0</v>
      </c>
      <c r="BT32" s="70">
        <v>22739.445</v>
      </c>
      <c r="BU32" s="70"/>
      <c r="BV32" s="70"/>
      <c r="BW32" s="70">
        <f>BU32+BV32</f>
        <v>0</v>
      </c>
      <c r="BX32" s="70">
        <v>22739.445</v>
      </c>
      <c r="BY32" s="70"/>
      <c r="BZ32" s="70"/>
      <c r="CA32" s="70">
        <f>BY32+BZ32</f>
        <v>0</v>
      </c>
      <c r="CB32" s="70">
        <v>22739.445</v>
      </c>
      <c r="CC32" s="70"/>
      <c r="CD32" s="70"/>
      <c r="CE32" s="70">
        <f>CC32+CD32</f>
        <v>0</v>
      </c>
      <c r="CF32" s="174"/>
    </row>
    <row r="33" spans="1:84" s="48" customFormat="1" ht="15" x14ac:dyDescent="0.2">
      <c r="A33" s="51"/>
      <c r="B33" s="58" t="s">
        <v>96</v>
      </c>
      <c r="C33" s="47" t="s">
        <v>62</v>
      </c>
      <c r="D33" s="70">
        <v>48.893999999999998</v>
      </c>
      <c r="E33" s="70">
        <v>14.959999999999999</v>
      </c>
      <c r="F33" s="70">
        <v>35.116999999999997</v>
      </c>
      <c r="G33" s="70">
        <f>E33+F33</f>
        <v>50.076999999999998</v>
      </c>
      <c r="H33" s="70">
        <v>48.893999999999998</v>
      </c>
      <c r="I33" s="70"/>
      <c r="J33" s="70"/>
      <c r="K33" s="70">
        <f>I33+J33</f>
        <v>0</v>
      </c>
      <c r="L33" s="70">
        <v>48.893999999999998</v>
      </c>
      <c r="M33" s="70"/>
      <c r="N33" s="70"/>
      <c r="O33" s="70">
        <f>M33+N33</f>
        <v>0</v>
      </c>
      <c r="P33" s="70">
        <v>48.893999999999998</v>
      </c>
      <c r="Q33" s="70"/>
      <c r="R33" s="70"/>
      <c r="S33" s="70">
        <f>Q33+R33</f>
        <v>0</v>
      </c>
      <c r="T33" s="70">
        <v>48.893999999999998</v>
      </c>
      <c r="U33" s="70"/>
      <c r="V33" s="70"/>
      <c r="W33" s="70">
        <f>U33+V33</f>
        <v>0</v>
      </c>
      <c r="X33" s="70">
        <v>28.134999999999962</v>
      </c>
      <c r="Y33" s="70">
        <v>11.446</v>
      </c>
      <c r="Z33" s="70">
        <v>11.94</v>
      </c>
      <c r="AA33" s="70">
        <f>Y33+Z33</f>
        <v>23.385999999999999</v>
      </c>
      <c r="AB33" s="70">
        <v>28.134999999999962</v>
      </c>
      <c r="AC33" s="70"/>
      <c r="AD33" s="70"/>
      <c r="AE33" s="70">
        <f>AC33+AD33</f>
        <v>0</v>
      </c>
      <c r="AF33" s="70">
        <v>28.134999999999962</v>
      </c>
      <c r="AG33" s="70"/>
      <c r="AH33" s="70"/>
      <c r="AI33" s="70">
        <f>AG33+AH33</f>
        <v>0</v>
      </c>
      <c r="AJ33" s="70">
        <v>28.134999999999962</v>
      </c>
      <c r="AK33" s="70"/>
      <c r="AL33" s="70"/>
      <c r="AM33" s="70">
        <f>AK33+AL33</f>
        <v>0</v>
      </c>
      <c r="AN33" s="70">
        <v>28.134999999999962</v>
      </c>
      <c r="AO33" s="70"/>
      <c r="AP33" s="70"/>
      <c r="AQ33" s="70">
        <f>AO33+AP33</f>
        <v>0</v>
      </c>
      <c r="AR33" s="70"/>
      <c r="AS33" s="70"/>
      <c r="AT33" s="70"/>
      <c r="AU33" s="70"/>
      <c r="AV33" s="70">
        <v>0</v>
      </c>
      <c r="AW33" s="70"/>
      <c r="AX33" s="70"/>
      <c r="AY33" s="70">
        <f>AW33+AX33</f>
        <v>0</v>
      </c>
      <c r="AZ33" s="70">
        <v>0</v>
      </c>
      <c r="BA33" s="70"/>
      <c r="BB33" s="70"/>
      <c r="BC33" s="70">
        <f>BA33+BB33</f>
        <v>0</v>
      </c>
      <c r="BD33" s="70">
        <v>0</v>
      </c>
      <c r="BE33" s="70"/>
      <c r="BF33" s="70"/>
      <c r="BG33" s="70">
        <f>BE33+BF33</f>
        <v>0</v>
      </c>
      <c r="BH33" s="70">
        <v>0</v>
      </c>
      <c r="BI33" s="70"/>
      <c r="BJ33" s="70"/>
      <c r="BK33" s="70">
        <f>BI33+BJ33</f>
        <v>0</v>
      </c>
      <c r="BL33" s="70">
        <v>1326.09</v>
      </c>
      <c r="BM33" s="70">
        <v>629.12400000000002</v>
      </c>
      <c r="BN33" s="70">
        <v>502.93200000000013</v>
      </c>
      <c r="BO33" s="70">
        <f>BM33+BN33</f>
        <v>1132.056</v>
      </c>
      <c r="BP33" s="70">
        <v>1326.09</v>
      </c>
      <c r="BQ33" s="70"/>
      <c r="BR33" s="70"/>
      <c r="BS33" s="70">
        <f>BQ33+BR33</f>
        <v>0</v>
      </c>
      <c r="BT33" s="70">
        <v>1326.09</v>
      </c>
      <c r="BU33" s="70"/>
      <c r="BV33" s="70"/>
      <c r="BW33" s="70">
        <f>BU33+BV33</f>
        <v>0</v>
      </c>
      <c r="BX33" s="70">
        <v>1326.09</v>
      </c>
      <c r="BY33" s="70"/>
      <c r="BZ33" s="70"/>
      <c r="CA33" s="70">
        <f>BY33+BZ33</f>
        <v>0</v>
      </c>
      <c r="CB33" s="70">
        <v>1326.09</v>
      </c>
      <c r="CC33" s="70"/>
      <c r="CD33" s="70"/>
      <c r="CE33" s="70">
        <f>CC33+CD33</f>
        <v>0</v>
      </c>
      <c r="CF33" s="174"/>
    </row>
    <row r="34" spans="1:84" s="56" customFormat="1" ht="14.25" x14ac:dyDescent="0.2">
      <c r="A34" s="49" t="s">
        <v>97</v>
      </c>
      <c r="B34" s="57" t="s">
        <v>0</v>
      </c>
      <c r="C34" s="55" t="s">
        <v>62</v>
      </c>
      <c r="D34" s="71">
        <f t="shared" ref="D34:AI34" si="143">D35+D36</f>
        <v>868.19</v>
      </c>
      <c r="E34" s="71">
        <f t="shared" si="143"/>
        <v>106.42699999999999</v>
      </c>
      <c r="F34" s="71">
        <f t="shared" si="143"/>
        <v>199.97200000000004</v>
      </c>
      <c r="G34" s="71">
        <f t="shared" si="143"/>
        <v>306.39900000000006</v>
      </c>
      <c r="H34" s="71">
        <f t="shared" si="143"/>
        <v>868.19</v>
      </c>
      <c r="I34" s="71">
        <f t="shared" si="143"/>
        <v>0</v>
      </c>
      <c r="J34" s="71">
        <f t="shared" si="143"/>
        <v>0</v>
      </c>
      <c r="K34" s="71">
        <f t="shared" si="143"/>
        <v>0</v>
      </c>
      <c r="L34" s="71">
        <f t="shared" si="143"/>
        <v>868.19</v>
      </c>
      <c r="M34" s="71">
        <f t="shared" si="143"/>
        <v>0</v>
      </c>
      <c r="N34" s="71">
        <f t="shared" si="143"/>
        <v>0</v>
      </c>
      <c r="O34" s="71">
        <f t="shared" si="143"/>
        <v>0</v>
      </c>
      <c r="P34" s="71">
        <f t="shared" si="143"/>
        <v>868.19</v>
      </c>
      <c r="Q34" s="71">
        <f t="shared" si="143"/>
        <v>0</v>
      </c>
      <c r="R34" s="71">
        <f t="shared" si="143"/>
        <v>0</v>
      </c>
      <c r="S34" s="71">
        <f t="shared" si="143"/>
        <v>0</v>
      </c>
      <c r="T34" s="71">
        <f t="shared" si="143"/>
        <v>868.19</v>
      </c>
      <c r="U34" s="71">
        <f t="shared" si="143"/>
        <v>0</v>
      </c>
      <c r="V34" s="71">
        <f t="shared" si="143"/>
        <v>0</v>
      </c>
      <c r="W34" s="71">
        <f t="shared" si="143"/>
        <v>0</v>
      </c>
      <c r="X34" s="71">
        <f t="shared" si="143"/>
        <v>28.776000000000003</v>
      </c>
      <c r="Y34" s="71">
        <f t="shared" si="143"/>
        <v>15.557999999999998</v>
      </c>
      <c r="Z34" s="71">
        <f t="shared" si="143"/>
        <v>15.560999999999998</v>
      </c>
      <c r="AA34" s="71">
        <f t="shared" si="143"/>
        <v>31.118999999999996</v>
      </c>
      <c r="AB34" s="71">
        <f t="shared" si="143"/>
        <v>28.776000000000003</v>
      </c>
      <c r="AC34" s="71">
        <f t="shared" si="143"/>
        <v>0</v>
      </c>
      <c r="AD34" s="71">
        <f t="shared" si="143"/>
        <v>0</v>
      </c>
      <c r="AE34" s="71">
        <f t="shared" si="143"/>
        <v>0</v>
      </c>
      <c r="AF34" s="71">
        <f t="shared" si="143"/>
        <v>28.776000000000003</v>
      </c>
      <c r="AG34" s="71">
        <f t="shared" si="143"/>
        <v>0</v>
      </c>
      <c r="AH34" s="71">
        <f t="shared" si="143"/>
        <v>0</v>
      </c>
      <c r="AI34" s="71">
        <f t="shared" si="143"/>
        <v>0</v>
      </c>
      <c r="AJ34" s="71">
        <f t="shared" ref="AJ34:BO34" si="144">AJ35+AJ36</f>
        <v>28.776000000000003</v>
      </c>
      <c r="AK34" s="71">
        <f t="shared" si="144"/>
        <v>0</v>
      </c>
      <c r="AL34" s="71">
        <f t="shared" si="144"/>
        <v>0</v>
      </c>
      <c r="AM34" s="71">
        <f t="shared" si="144"/>
        <v>0</v>
      </c>
      <c r="AN34" s="71">
        <f t="shared" si="144"/>
        <v>28.776000000000003</v>
      </c>
      <c r="AO34" s="71">
        <f t="shared" si="144"/>
        <v>0</v>
      </c>
      <c r="AP34" s="71">
        <f t="shared" si="144"/>
        <v>0</v>
      </c>
      <c r="AQ34" s="71">
        <f t="shared" si="144"/>
        <v>0</v>
      </c>
      <c r="AR34" s="71">
        <f t="shared" si="144"/>
        <v>21588.988000000001</v>
      </c>
      <c r="AS34" s="71">
        <f t="shared" si="144"/>
        <v>8806.3850000000002</v>
      </c>
      <c r="AT34" s="71">
        <f t="shared" si="144"/>
        <v>8552.0280000000002</v>
      </c>
      <c r="AU34" s="71">
        <f t="shared" si="144"/>
        <v>17358.413</v>
      </c>
      <c r="AV34" s="71">
        <f t="shared" si="144"/>
        <v>21588.988000000001</v>
      </c>
      <c r="AW34" s="71">
        <f t="shared" si="144"/>
        <v>0</v>
      </c>
      <c r="AX34" s="71">
        <f t="shared" si="144"/>
        <v>0</v>
      </c>
      <c r="AY34" s="71">
        <f t="shared" si="144"/>
        <v>0</v>
      </c>
      <c r="AZ34" s="71">
        <f t="shared" si="144"/>
        <v>21588.988000000001</v>
      </c>
      <c r="BA34" s="71">
        <f t="shared" si="144"/>
        <v>0</v>
      </c>
      <c r="BB34" s="71">
        <f t="shared" si="144"/>
        <v>0</v>
      </c>
      <c r="BC34" s="71">
        <f t="shared" si="144"/>
        <v>0</v>
      </c>
      <c r="BD34" s="71">
        <f t="shared" si="144"/>
        <v>21588.988000000001</v>
      </c>
      <c r="BE34" s="71">
        <f t="shared" si="144"/>
        <v>0</v>
      </c>
      <c r="BF34" s="71">
        <f t="shared" si="144"/>
        <v>0</v>
      </c>
      <c r="BG34" s="71">
        <f t="shared" si="144"/>
        <v>0</v>
      </c>
      <c r="BH34" s="71">
        <f t="shared" si="144"/>
        <v>21588.988000000001</v>
      </c>
      <c r="BI34" s="71">
        <f t="shared" si="144"/>
        <v>0</v>
      </c>
      <c r="BJ34" s="71">
        <f t="shared" si="144"/>
        <v>0</v>
      </c>
      <c r="BK34" s="71">
        <f t="shared" si="144"/>
        <v>0</v>
      </c>
      <c r="BL34" s="71">
        <f t="shared" si="144"/>
        <v>21945.847999999994</v>
      </c>
      <c r="BM34" s="71">
        <f t="shared" si="144"/>
        <v>6180.2830000000004</v>
      </c>
      <c r="BN34" s="71">
        <f t="shared" si="144"/>
        <v>10471.206999999997</v>
      </c>
      <c r="BO34" s="71">
        <f t="shared" si="144"/>
        <v>16651.489999999998</v>
      </c>
      <c r="BP34" s="71">
        <f t="shared" ref="BP34:CE34" si="145">BP35+BP36</f>
        <v>27412.547999999999</v>
      </c>
      <c r="BQ34" s="71">
        <f t="shared" si="145"/>
        <v>0</v>
      </c>
      <c r="BR34" s="71">
        <f t="shared" si="145"/>
        <v>0</v>
      </c>
      <c r="BS34" s="71">
        <f t="shared" si="145"/>
        <v>0</v>
      </c>
      <c r="BT34" s="71">
        <f t="shared" si="145"/>
        <v>27412.547999999999</v>
      </c>
      <c r="BU34" s="71">
        <f t="shared" si="145"/>
        <v>0</v>
      </c>
      <c r="BV34" s="71">
        <f t="shared" si="145"/>
        <v>0</v>
      </c>
      <c r="BW34" s="71">
        <f t="shared" si="145"/>
        <v>0</v>
      </c>
      <c r="BX34" s="71">
        <f t="shared" si="145"/>
        <v>27412.547999999999</v>
      </c>
      <c r="BY34" s="71">
        <f t="shared" si="145"/>
        <v>0</v>
      </c>
      <c r="BZ34" s="71">
        <f t="shared" si="145"/>
        <v>0</v>
      </c>
      <c r="CA34" s="71">
        <f t="shared" si="145"/>
        <v>0</v>
      </c>
      <c r="CB34" s="71">
        <f t="shared" si="145"/>
        <v>27412.547999999999</v>
      </c>
      <c r="CC34" s="71">
        <f t="shared" si="145"/>
        <v>0</v>
      </c>
      <c r="CD34" s="71">
        <f t="shared" si="145"/>
        <v>0</v>
      </c>
      <c r="CE34" s="71">
        <f t="shared" si="145"/>
        <v>0</v>
      </c>
      <c r="CF34" s="175"/>
    </row>
    <row r="35" spans="1:84" s="48" customFormat="1" ht="15" x14ac:dyDescent="0.2">
      <c r="A35" s="51"/>
      <c r="B35" s="53" t="s">
        <v>90</v>
      </c>
      <c r="C35" s="47" t="s">
        <v>62</v>
      </c>
      <c r="D35" s="70">
        <v>773.40500000000009</v>
      </c>
      <c r="E35" s="70">
        <v>67.918999999999997</v>
      </c>
      <c r="F35" s="70">
        <v>162.28100000000003</v>
      </c>
      <c r="G35" s="70">
        <f>E35+F35</f>
        <v>230.20000000000005</v>
      </c>
      <c r="H35" s="70">
        <v>773.40500000000009</v>
      </c>
      <c r="I35" s="70"/>
      <c r="J35" s="70"/>
      <c r="K35" s="70">
        <f>I35+J35</f>
        <v>0</v>
      </c>
      <c r="L35" s="70">
        <v>773.40500000000009</v>
      </c>
      <c r="M35" s="70"/>
      <c r="N35" s="70"/>
      <c r="O35" s="70">
        <f>M35+N35</f>
        <v>0</v>
      </c>
      <c r="P35" s="70">
        <v>773.40500000000009</v>
      </c>
      <c r="Q35" s="70"/>
      <c r="R35" s="70"/>
      <c r="S35" s="70">
        <f>Q35+R35</f>
        <v>0</v>
      </c>
      <c r="T35" s="70">
        <v>773.40500000000009</v>
      </c>
      <c r="U35" s="70"/>
      <c r="V35" s="70"/>
      <c r="W35" s="70">
        <f>U35+V35</f>
        <v>0</v>
      </c>
      <c r="X35" s="70">
        <v>2.9729999999999999</v>
      </c>
      <c r="Y35" s="70"/>
      <c r="Z35" s="70"/>
      <c r="AA35" s="70">
        <f>Y35+Z35</f>
        <v>0</v>
      </c>
      <c r="AB35" s="70">
        <v>2.9729999999999999</v>
      </c>
      <c r="AC35" s="70"/>
      <c r="AD35" s="70"/>
      <c r="AE35" s="70">
        <f>AC35+AD35</f>
        <v>0</v>
      </c>
      <c r="AF35" s="70">
        <v>2.9729999999999999</v>
      </c>
      <c r="AG35" s="70"/>
      <c r="AH35" s="70"/>
      <c r="AI35" s="70">
        <f>AG35+AH35</f>
        <v>0</v>
      </c>
      <c r="AJ35" s="70">
        <v>2.9729999999999999</v>
      </c>
      <c r="AK35" s="70"/>
      <c r="AL35" s="70"/>
      <c r="AM35" s="70">
        <f>AK35+AL35</f>
        <v>0</v>
      </c>
      <c r="AN35" s="70">
        <v>2.9729999999999999</v>
      </c>
      <c r="AO35" s="70"/>
      <c r="AP35" s="70"/>
      <c r="AQ35" s="70">
        <f>AO35+AP35</f>
        <v>0</v>
      </c>
      <c r="AR35" s="70">
        <v>1.7680000000000002</v>
      </c>
      <c r="AS35" s="70"/>
      <c r="AT35" s="70"/>
      <c r="AU35" s="70">
        <f>AS35+AT35</f>
        <v>0</v>
      </c>
      <c r="AV35" s="72">
        <v>1.7680000000000002</v>
      </c>
      <c r="AW35" s="70"/>
      <c r="AX35" s="70"/>
      <c r="AY35" s="70">
        <f>AW35+AX35</f>
        <v>0</v>
      </c>
      <c r="AZ35" s="72">
        <v>1.7680000000000002</v>
      </c>
      <c r="BA35" s="70"/>
      <c r="BB35" s="70"/>
      <c r="BC35" s="70">
        <f>BA35+BB35</f>
        <v>0</v>
      </c>
      <c r="BD35" s="72">
        <v>1.7680000000000002</v>
      </c>
      <c r="BE35" s="70"/>
      <c r="BF35" s="70"/>
      <c r="BG35" s="70">
        <f>BE35+BF35</f>
        <v>0</v>
      </c>
      <c r="BH35" s="72">
        <v>1.7680000000000002</v>
      </c>
      <c r="BI35" s="70"/>
      <c r="BJ35" s="70"/>
      <c r="BK35" s="70">
        <f>BI35+BJ35</f>
        <v>0</v>
      </c>
      <c r="BL35" s="70">
        <v>20754.835999999996</v>
      </c>
      <c r="BM35" s="70">
        <v>5533.1559999999999</v>
      </c>
      <c r="BN35" s="70">
        <v>9799.2089999999971</v>
      </c>
      <c r="BO35" s="70">
        <f>BM35+BN35</f>
        <v>15332.364999999998</v>
      </c>
      <c r="BP35" s="70">
        <v>26221.536</v>
      </c>
      <c r="BQ35" s="70"/>
      <c r="BR35" s="70"/>
      <c r="BS35" s="70">
        <f>BQ35+BR35</f>
        <v>0</v>
      </c>
      <c r="BT35" s="70">
        <v>26221.536</v>
      </c>
      <c r="BU35" s="70"/>
      <c r="BV35" s="70"/>
      <c r="BW35" s="70">
        <f>BU35+BV35</f>
        <v>0</v>
      </c>
      <c r="BX35" s="70">
        <v>26221.536</v>
      </c>
      <c r="BY35" s="70"/>
      <c r="BZ35" s="70"/>
      <c r="CA35" s="70">
        <f>BY35+BZ35</f>
        <v>0</v>
      </c>
      <c r="CB35" s="70">
        <v>26221.536</v>
      </c>
      <c r="CC35" s="70"/>
      <c r="CD35" s="70"/>
      <c r="CE35" s="70">
        <f>CC35+CD35</f>
        <v>0</v>
      </c>
      <c r="CF35" s="174"/>
    </row>
    <row r="36" spans="1:84" s="48" customFormat="1" ht="15" x14ac:dyDescent="0.2">
      <c r="A36" s="51"/>
      <c r="B36" s="53" t="s">
        <v>98</v>
      </c>
      <c r="C36" s="47" t="s">
        <v>62</v>
      </c>
      <c r="D36" s="70">
        <v>94.785000000000025</v>
      </c>
      <c r="E36" s="70">
        <v>38.508000000000003</v>
      </c>
      <c r="F36" s="70">
        <v>37.690999999999995</v>
      </c>
      <c r="G36" s="70">
        <f>E36+F36</f>
        <v>76.198999999999998</v>
      </c>
      <c r="H36" s="70">
        <v>94.785000000000025</v>
      </c>
      <c r="I36" s="70"/>
      <c r="J36" s="70"/>
      <c r="K36" s="70">
        <f>I36+J36</f>
        <v>0</v>
      </c>
      <c r="L36" s="70">
        <v>94.785000000000025</v>
      </c>
      <c r="M36" s="70"/>
      <c r="N36" s="70"/>
      <c r="O36" s="70">
        <f>M36+N36</f>
        <v>0</v>
      </c>
      <c r="P36" s="70">
        <v>94.785000000000025</v>
      </c>
      <c r="Q36" s="70"/>
      <c r="R36" s="70"/>
      <c r="S36" s="70">
        <f>Q36+R36</f>
        <v>0</v>
      </c>
      <c r="T36" s="70">
        <v>94.785000000000025</v>
      </c>
      <c r="U36" s="70"/>
      <c r="V36" s="70"/>
      <c r="W36" s="70">
        <f>U36+V36</f>
        <v>0</v>
      </c>
      <c r="X36" s="70">
        <v>25.803000000000004</v>
      </c>
      <c r="Y36" s="70">
        <v>15.557999999999998</v>
      </c>
      <c r="Z36" s="70">
        <v>15.560999999999998</v>
      </c>
      <c r="AA36" s="70">
        <f>Y36+Z36</f>
        <v>31.118999999999996</v>
      </c>
      <c r="AB36" s="70">
        <v>25.803000000000004</v>
      </c>
      <c r="AC36" s="70"/>
      <c r="AD36" s="70"/>
      <c r="AE36" s="70">
        <f>AC36+AD36</f>
        <v>0</v>
      </c>
      <c r="AF36" s="70">
        <v>25.803000000000004</v>
      </c>
      <c r="AG36" s="70"/>
      <c r="AH36" s="70"/>
      <c r="AI36" s="70">
        <f>AG36+AH36</f>
        <v>0</v>
      </c>
      <c r="AJ36" s="70">
        <v>25.803000000000004</v>
      </c>
      <c r="AK36" s="70"/>
      <c r="AL36" s="70"/>
      <c r="AM36" s="70">
        <f>AK36+AL36</f>
        <v>0</v>
      </c>
      <c r="AN36" s="70">
        <v>25.803000000000004</v>
      </c>
      <c r="AO36" s="70"/>
      <c r="AP36" s="70"/>
      <c r="AQ36" s="70">
        <f>AO36+AP36</f>
        <v>0</v>
      </c>
      <c r="AR36" s="70">
        <v>21587.22</v>
      </c>
      <c r="AS36" s="70">
        <v>8806.3850000000002</v>
      </c>
      <c r="AT36" s="70">
        <v>8552.0280000000002</v>
      </c>
      <c r="AU36" s="70">
        <f>AS36+AT36</f>
        <v>17358.413</v>
      </c>
      <c r="AV36" s="70">
        <v>21587.22</v>
      </c>
      <c r="AW36" s="70"/>
      <c r="AX36" s="70"/>
      <c r="AY36" s="70">
        <f>AW36+AX36</f>
        <v>0</v>
      </c>
      <c r="AZ36" s="70">
        <v>21587.22</v>
      </c>
      <c r="BA36" s="70"/>
      <c r="BB36" s="70"/>
      <c r="BC36" s="70">
        <f>BA36+BB36</f>
        <v>0</v>
      </c>
      <c r="BD36" s="70">
        <v>21587.22</v>
      </c>
      <c r="BE36" s="70"/>
      <c r="BF36" s="70"/>
      <c r="BG36" s="70">
        <f>BE36+BF36</f>
        <v>0</v>
      </c>
      <c r="BH36" s="70">
        <v>21587.22</v>
      </c>
      <c r="BI36" s="70"/>
      <c r="BJ36" s="70"/>
      <c r="BK36" s="70">
        <f>BI36+BJ36</f>
        <v>0</v>
      </c>
      <c r="BL36" s="70">
        <v>1191.0120000000002</v>
      </c>
      <c r="BM36" s="70">
        <v>647.12700000000007</v>
      </c>
      <c r="BN36" s="70">
        <v>671.99800000000005</v>
      </c>
      <c r="BO36" s="70">
        <f>BM36+BN36</f>
        <v>1319.125</v>
      </c>
      <c r="BP36" s="70">
        <v>1191.0120000000002</v>
      </c>
      <c r="BQ36" s="70"/>
      <c r="BR36" s="70"/>
      <c r="BS36" s="70">
        <f>BQ36+BR36</f>
        <v>0</v>
      </c>
      <c r="BT36" s="70">
        <v>1191.0120000000002</v>
      </c>
      <c r="BU36" s="70"/>
      <c r="BV36" s="70"/>
      <c r="BW36" s="70">
        <f>BU36+BV36</f>
        <v>0</v>
      </c>
      <c r="BX36" s="70">
        <v>1191.0120000000002</v>
      </c>
      <c r="BY36" s="70"/>
      <c r="BZ36" s="70"/>
      <c r="CA36" s="70">
        <f>BY36+BZ36</f>
        <v>0</v>
      </c>
      <c r="CB36" s="70">
        <v>1191.0120000000002</v>
      </c>
      <c r="CC36" s="70"/>
      <c r="CD36" s="70"/>
      <c r="CE36" s="70">
        <f>CC36+CD36</f>
        <v>0</v>
      </c>
      <c r="CF36" s="174"/>
    </row>
    <row r="37" spans="1:84" x14ac:dyDescent="0.2"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</row>
    <row r="38" spans="1:84" x14ac:dyDescent="0.2"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</row>
    <row r="39" spans="1:84" x14ac:dyDescent="0.2">
      <c r="H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</sheetData>
  <mergeCells count="49">
    <mergeCell ref="CC5:CE5"/>
    <mergeCell ref="CB4:CE4"/>
    <mergeCell ref="D2:CE2"/>
    <mergeCell ref="BL3:CE3"/>
    <mergeCell ref="D3:W3"/>
    <mergeCell ref="AN4:AQ4"/>
    <mergeCell ref="X3:AQ3"/>
    <mergeCell ref="AO5:AQ5"/>
    <mergeCell ref="BI5:BK5"/>
    <mergeCell ref="BH4:BK4"/>
    <mergeCell ref="AR3:BK3"/>
    <mergeCell ref="AR4:AU4"/>
    <mergeCell ref="AS5:AU5"/>
    <mergeCell ref="BP4:BS4"/>
    <mergeCell ref="BQ5:BS5"/>
    <mergeCell ref="BL4:BO4"/>
    <mergeCell ref="A1:G1"/>
    <mergeCell ref="A2:A6"/>
    <mergeCell ref="B2:B6"/>
    <mergeCell ref="C2:C6"/>
    <mergeCell ref="X4:AA4"/>
    <mergeCell ref="Y5:AA5"/>
    <mergeCell ref="D4:G4"/>
    <mergeCell ref="E5:G5"/>
    <mergeCell ref="H4:K4"/>
    <mergeCell ref="I5:K5"/>
    <mergeCell ref="L4:O4"/>
    <mergeCell ref="M5:O5"/>
    <mergeCell ref="P4:S4"/>
    <mergeCell ref="Q5:S5"/>
    <mergeCell ref="AC5:AE5"/>
    <mergeCell ref="AB4:AE4"/>
    <mergeCell ref="AV4:AY4"/>
    <mergeCell ref="AW5:AY5"/>
    <mergeCell ref="U5:W5"/>
    <mergeCell ref="T4:W4"/>
    <mergeCell ref="AF4:AI4"/>
    <mergeCell ref="AG5:AI5"/>
    <mergeCell ref="AJ4:AM4"/>
    <mergeCell ref="AK5:AM5"/>
    <mergeCell ref="BX4:CA4"/>
    <mergeCell ref="BY5:CA5"/>
    <mergeCell ref="AZ4:BC4"/>
    <mergeCell ref="BA5:BC5"/>
    <mergeCell ref="BD4:BG4"/>
    <mergeCell ref="BE5:BG5"/>
    <mergeCell ref="BT4:BW4"/>
    <mergeCell ref="BU5:BW5"/>
    <mergeCell ref="BM5:BO5"/>
  </mergeCells>
  <printOptions horizontalCentered="1"/>
  <pageMargins left="0.39370078740157483" right="0.39370078740157483" top="0.78740157480314965" bottom="0.39370078740157483" header="0.27559055118110237" footer="0.27559055118110237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65"/>
  <sheetViews>
    <sheetView topLeftCell="B1" zoomScale="80" zoomScaleNormal="80" workbookViewId="0">
      <selection activeCell="C34" sqref="C34"/>
    </sheetView>
  </sheetViews>
  <sheetFormatPr defaultColWidth="9.140625" defaultRowHeight="15.75" x14ac:dyDescent="0.25"/>
  <cols>
    <col min="1" max="1" width="3.7109375" style="65" hidden="1" customWidth="1"/>
    <col min="2" max="2" width="7.42578125" style="65" customWidth="1"/>
    <col min="3" max="3" width="51.5703125" style="65" bestFit="1" customWidth="1"/>
    <col min="4" max="4" width="15.140625" style="65" customWidth="1"/>
    <col min="5" max="5" width="28.140625" style="65" customWidth="1"/>
    <col min="6" max="6" width="45.42578125" style="65" customWidth="1"/>
    <col min="7" max="7" width="14.7109375" style="65" customWidth="1"/>
    <col min="8" max="8" width="20" style="65" customWidth="1"/>
    <col min="9" max="9" width="19.28515625" style="65" customWidth="1"/>
    <col min="10" max="10" width="63.85546875" style="65" customWidth="1"/>
    <col min="11" max="16384" width="9.140625" style="65"/>
  </cols>
  <sheetData>
    <row r="1" spans="2:10" ht="38.25" customHeight="1" x14ac:dyDescent="0.25">
      <c r="B1" s="291" t="s">
        <v>103</v>
      </c>
      <c r="C1" s="291"/>
      <c r="D1" s="291"/>
      <c r="E1" s="291"/>
      <c r="F1" s="291"/>
      <c r="G1" s="291"/>
      <c r="H1" s="291"/>
      <c r="I1" s="291"/>
      <c r="J1" s="291"/>
    </row>
    <row r="2" spans="2:10" ht="16.5" customHeight="1" x14ac:dyDescent="0.25">
      <c r="B2" s="20"/>
      <c r="C2" s="20"/>
      <c r="D2" s="20"/>
      <c r="E2" s="20"/>
      <c r="F2" s="66"/>
    </row>
    <row r="3" spans="2:10" ht="15.75" customHeight="1" x14ac:dyDescent="0.25">
      <c r="B3" s="286" t="s">
        <v>185</v>
      </c>
      <c r="C3" s="286"/>
      <c r="D3" s="286"/>
      <c r="E3" s="286"/>
    </row>
    <row r="4" spans="2:10" ht="15.75" customHeight="1" x14ac:dyDescent="0.25">
      <c r="B4" s="289" t="s">
        <v>9</v>
      </c>
      <c r="C4" s="287" t="s">
        <v>104</v>
      </c>
      <c r="D4" s="288"/>
      <c r="E4" s="288"/>
      <c r="F4" s="287" t="s">
        <v>105</v>
      </c>
      <c r="G4" s="288"/>
      <c r="H4" s="288"/>
      <c r="I4" s="280" t="s">
        <v>173</v>
      </c>
      <c r="J4" s="280" t="s">
        <v>174</v>
      </c>
    </row>
    <row r="5" spans="2:10" ht="72" customHeight="1" x14ac:dyDescent="0.25">
      <c r="B5" s="290"/>
      <c r="C5" s="167" t="s">
        <v>10</v>
      </c>
      <c r="D5" s="167" t="s">
        <v>1</v>
      </c>
      <c r="E5" s="168" t="s">
        <v>11</v>
      </c>
      <c r="F5" s="167" t="s">
        <v>10</v>
      </c>
      <c r="G5" s="167" t="s">
        <v>1</v>
      </c>
      <c r="H5" s="168" t="s">
        <v>106</v>
      </c>
      <c r="I5" s="280"/>
      <c r="J5" s="280"/>
    </row>
    <row r="6" spans="2:10" x14ac:dyDescent="0.25">
      <c r="B6" s="167">
        <v>1</v>
      </c>
      <c r="C6" s="167">
        <v>2</v>
      </c>
      <c r="D6" s="167">
        <v>3</v>
      </c>
      <c r="E6" s="168">
        <v>4</v>
      </c>
      <c r="F6" s="167">
        <v>5</v>
      </c>
      <c r="G6" s="167">
        <f>F6+1</f>
        <v>6</v>
      </c>
      <c r="H6" s="169">
        <f>G6+1</f>
        <v>7</v>
      </c>
      <c r="I6" s="81">
        <v>8</v>
      </c>
      <c r="J6" s="81">
        <v>9</v>
      </c>
    </row>
    <row r="7" spans="2:10" x14ac:dyDescent="0.25">
      <c r="B7" s="176" t="s">
        <v>5</v>
      </c>
      <c r="C7" s="177" t="s">
        <v>46</v>
      </c>
      <c r="D7" s="178"/>
      <c r="E7" s="179"/>
      <c r="F7" s="180"/>
      <c r="G7" s="181"/>
      <c r="H7" s="182"/>
      <c r="I7" s="183"/>
      <c r="J7" s="184"/>
    </row>
    <row r="8" spans="2:10" ht="15.75" customHeight="1" x14ac:dyDescent="0.25">
      <c r="B8" s="185" t="s">
        <v>122</v>
      </c>
      <c r="C8" s="186" t="s">
        <v>123</v>
      </c>
      <c r="D8" s="282" t="s">
        <v>117</v>
      </c>
      <c r="E8" s="187">
        <v>175.1</v>
      </c>
      <c r="F8" s="188"/>
      <c r="G8" s="282" t="s">
        <v>117</v>
      </c>
      <c r="H8" s="190"/>
      <c r="I8" s="187">
        <f>H8-E8</f>
        <v>-175.1</v>
      </c>
      <c r="J8" s="281" t="s">
        <v>179</v>
      </c>
    </row>
    <row r="9" spans="2:10" ht="15.75" customHeight="1" x14ac:dyDescent="0.25">
      <c r="B9" s="191" t="s">
        <v>124</v>
      </c>
      <c r="C9" s="186" t="s">
        <v>125</v>
      </c>
      <c r="D9" s="283"/>
      <c r="E9" s="187">
        <v>39.5</v>
      </c>
      <c r="F9" s="188"/>
      <c r="G9" s="283"/>
      <c r="H9" s="190"/>
      <c r="I9" s="187">
        <f t="shared" ref="I9:I17" si="0">H9-E9</f>
        <v>-39.5</v>
      </c>
      <c r="J9" s="281"/>
    </row>
    <row r="10" spans="2:10" ht="15.75" customHeight="1" x14ac:dyDescent="0.25">
      <c r="B10" s="191" t="s">
        <v>126</v>
      </c>
      <c r="C10" s="186" t="s">
        <v>127</v>
      </c>
      <c r="D10" s="283"/>
      <c r="E10" s="187">
        <v>139.5</v>
      </c>
      <c r="F10" s="188"/>
      <c r="G10" s="283"/>
      <c r="H10" s="190"/>
      <c r="I10" s="187">
        <f t="shared" si="0"/>
        <v>-139.5</v>
      </c>
      <c r="J10" s="281"/>
    </row>
    <row r="11" spans="2:10" ht="15.75" customHeight="1" x14ac:dyDescent="0.25">
      <c r="B11" s="185" t="s">
        <v>128</v>
      </c>
      <c r="C11" s="186" t="s">
        <v>129</v>
      </c>
      <c r="D11" s="283"/>
      <c r="E11" s="187">
        <v>39.5</v>
      </c>
      <c r="F11" s="188"/>
      <c r="G11" s="283"/>
      <c r="H11" s="190"/>
      <c r="I11" s="187">
        <f t="shared" si="0"/>
        <v>-39.5</v>
      </c>
      <c r="J11" s="281"/>
    </row>
    <row r="12" spans="2:10" ht="15.75" customHeight="1" x14ac:dyDescent="0.25">
      <c r="B12" s="191" t="s">
        <v>130</v>
      </c>
      <c r="C12" s="186" t="s">
        <v>131</v>
      </c>
      <c r="D12" s="283"/>
      <c r="E12" s="187">
        <v>225.8</v>
      </c>
      <c r="F12" s="188"/>
      <c r="G12" s="283"/>
      <c r="H12" s="190"/>
      <c r="I12" s="187">
        <f t="shared" si="0"/>
        <v>-225.8</v>
      </c>
      <c r="J12" s="281"/>
    </row>
    <row r="13" spans="2:10" ht="15.75" customHeight="1" x14ac:dyDescent="0.25">
      <c r="B13" s="191" t="s">
        <v>132</v>
      </c>
      <c r="C13" s="186" t="s">
        <v>133</v>
      </c>
      <c r="D13" s="283"/>
      <c r="E13" s="187">
        <v>177.3</v>
      </c>
      <c r="F13" s="188"/>
      <c r="G13" s="283"/>
      <c r="H13" s="190"/>
      <c r="I13" s="187">
        <f t="shared" si="0"/>
        <v>-177.3</v>
      </c>
      <c r="J13" s="281"/>
    </row>
    <row r="14" spans="2:10" ht="15.75" customHeight="1" x14ac:dyDescent="0.25">
      <c r="B14" s="192" t="s">
        <v>134</v>
      </c>
      <c r="C14" s="193" t="s">
        <v>135</v>
      </c>
      <c r="D14" s="283"/>
      <c r="E14" s="187">
        <v>2077.5</v>
      </c>
      <c r="F14" s="188"/>
      <c r="G14" s="283"/>
      <c r="H14" s="190"/>
      <c r="I14" s="187">
        <f t="shared" si="0"/>
        <v>-2077.5</v>
      </c>
      <c r="J14" s="194" t="s">
        <v>180</v>
      </c>
    </row>
    <row r="15" spans="2:10" ht="15.75" customHeight="1" x14ac:dyDescent="0.25">
      <c r="B15" s="195" t="s">
        <v>136</v>
      </c>
      <c r="C15" s="193" t="s">
        <v>137</v>
      </c>
      <c r="D15" s="283"/>
      <c r="E15" s="187">
        <v>288.7</v>
      </c>
      <c r="F15" s="188"/>
      <c r="G15" s="283"/>
      <c r="H15" s="190"/>
      <c r="I15" s="187">
        <f t="shared" si="0"/>
        <v>-288.7</v>
      </c>
      <c r="J15" s="281" t="s">
        <v>181</v>
      </c>
    </row>
    <row r="16" spans="2:10" ht="15.75" customHeight="1" x14ac:dyDescent="0.25">
      <c r="B16" s="191" t="s">
        <v>138</v>
      </c>
      <c r="C16" s="186" t="s">
        <v>139</v>
      </c>
      <c r="D16" s="283"/>
      <c r="E16" s="187">
        <v>172</v>
      </c>
      <c r="F16" s="188"/>
      <c r="G16" s="283"/>
      <c r="H16" s="190"/>
      <c r="I16" s="187">
        <f t="shared" si="0"/>
        <v>-172</v>
      </c>
      <c r="J16" s="281"/>
    </row>
    <row r="17" spans="2:10" ht="15.75" customHeight="1" x14ac:dyDescent="0.25">
      <c r="B17" s="185" t="s">
        <v>140</v>
      </c>
      <c r="C17" s="186" t="s">
        <v>141</v>
      </c>
      <c r="D17" s="283"/>
      <c r="E17" s="187">
        <v>66.900000000000006</v>
      </c>
      <c r="F17" s="188"/>
      <c r="G17" s="283"/>
      <c r="H17" s="190"/>
      <c r="I17" s="187">
        <f t="shared" si="0"/>
        <v>-66.900000000000006</v>
      </c>
      <c r="J17" s="281"/>
    </row>
    <row r="18" spans="2:10" ht="15.75" customHeight="1" x14ac:dyDescent="0.25">
      <c r="B18" s="226"/>
      <c r="C18" s="216" t="s">
        <v>12</v>
      </c>
      <c r="D18" s="284"/>
      <c r="E18" s="227">
        <f>SUM(E8:E17)</f>
        <v>3401.7999999999997</v>
      </c>
      <c r="F18" s="228"/>
      <c r="G18" s="284"/>
      <c r="H18" s="229"/>
      <c r="I18" s="227">
        <f>SUM(I8:I17)</f>
        <v>-3401.7999999999997</v>
      </c>
      <c r="J18" s="208"/>
    </row>
    <row r="19" spans="2:10" ht="15.75" hidden="1" customHeight="1" x14ac:dyDescent="0.25">
      <c r="B19" s="219" t="s">
        <v>142</v>
      </c>
      <c r="C19" s="220" t="s">
        <v>143</v>
      </c>
      <c r="D19" s="221" t="s">
        <v>118</v>
      </c>
      <c r="E19" s="222"/>
      <c r="F19" s="223"/>
      <c r="G19" s="213"/>
      <c r="H19" s="224"/>
      <c r="I19" s="225"/>
      <c r="J19" s="225"/>
    </row>
    <row r="20" spans="2:10" ht="15.75" hidden="1" customHeight="1" x14ac:dyDescent="0.25">
      <c r="B20" s="191" t="s">
        <v>144</v>
      </c>
      <c r="C20" s="186" t="s">
        <v>143</v>
      </c>
      <c r="D20" s="185" t="s">
        <v>119</v>
      </c>
      <c r="E20" s="199"/>
      <c r="F20" s="200"/>
      <c r="G20" s="196"/>
      <c r="H20" s="201"/>
      <c r="I20" s="198"/>
      <c r="J20" s="198"/>
    </row>
    <row r="21" spans="2:10" ht="15.75" hidden="1" customHeight="1" x14ac:dyDescent="0.25">
      <c r="B21" s="191" t="s">
        <v>145</v>
      </c>
      <c r="C21" s="186" t="s">
        <v>143</v>
      </c>
      <c r="D21" s="185" t="s">
        <v>120</v>
      </c>
      <c r="E21" s="199"/>
      <c r="F21" s="200"/>
      <c r="G21" s="196"/>
      <c r="H21" s="201"/>
      <c r="I21" s="198"/>
      <c r="J21" s="198"/>
    </row>
    <row r="22" spans="2:10" ht="15.75" hidden="1" customHeight="1" x14ac:dyDescent="0.25">
      <c r="B22" s="230" t="s">
        <v>146</v>
      </c>
      <c r="C22" s="231" t="s">
        <v>143</v>
      </c>
      <c r="D22" s="232" t="s">
        <v>121</v>
      </c>
      <c r="E22" s="233"/>
      <c r="F22" s="234"/>
      <c r="G22" s="235"/>
      <c r="H22" s="236"/>
      <c r="I22" s="237"/>
      <c r="J22" s="237"/>
    </row>
    <row r="23" spans="2:10" ht="15.75" customHeight="1" x14ac:dyDescent="0.25">
      <c r="B23" s="239" t="s">
        <v>6</v>
      </c>
      <c r="C23" s="240" t="s">
        <v>44</v>
      </c>
      <c r="D23" s="285" t="s">
        <v>117</v>
      </c>
      <c r="E23" s="241"/>
      <c r="F23" s="181"/>
      <c r="G23" s="285" t="s">
        <v>117</v>
      </c>
      <c r="H23" s="242"/>
      <c r="I23" s="243"/>
      <c r="J23" s="243"/>
    </row>
    <row r="24" spans="2:10" ht="36" customHeight="1" x14ac:dyDescent="0.25">
      <c r="B24" s="195" t="s">
        <v>147</v>
      </c>
      <c r="C24" s="193" t="s">
        <v>148</v>
      </c>
      <c r="D24" s="283"/>
      <c r="E24" s="204">
        <v>962.7</v>
      </c>
      <c r="F24" s="189"/>
      <c r="G24" s="283"/>
      <c r="H24" s="201"/>
      <c r="I24" s="187">
        <f t="shared" ref="I24:I25" si="1">H24-E24</f>
        <v>-962.7</v>
      </c>
      <c r="J24" s="194" t="s">
        <v>181</v>
      </c>
    </row>
    <row r="25" spans="2:10" ht="15.75" customHeight="1" x14ac:dyDescent="0.25">
      <c r="B25" s="195" t="s">
        <v>149</v>
      </c>
      <c r="C25" s="193" t="s">
        <v>150</v>
      </c>
      <c r="D25" s="283"/>
      <c r="E25" s="204">
        <v>3479.6</v>
      </c>
      <c r="F25" s="189"/>
      <c r="G25" s="283"/>
      <c r="H25" s="201"/>
      <c r="I25" s="187">
        <f t="shared" si="1"/>
        <v>-3479.6</v>
      </c>
      <c r="J25" s="194" t="s">
        <v>180</v>
      </c>
    </row>
    <row r="26" spans="2:10" ht="15.75" customHeight="1" x14ac:dyDescent="0.25">
      <c r="B26" s="215"/>
      <c r="C26" s="216" t="s">
        <v>12</v>
      </c>
      <c r="D26" s="284"/>
      <c r="E26" s="244">
        <f>SUM(E24:E25)</f>
        <v>4442.3</v>
      </c>
      <c r="F26" s="217"/>
      <c r="G26" s="284"/>
      <c r="H26" s="218"/>
      <c r="I26" s="244">
        <f>SUM(I24:I25)</f>
        <v>-4442.3</v>
      </c>
      <c r="J26" s="208"/>
    </row>
    <row r="27" spans="2:10" ht="15.75" hidden="1" customHeight="1" x14ac:dyDescent="0.25">
      <c r="B27" s="191" t="s">
        <v>151</v>
      </c>
      <c r="C27" s="186" t="s">
        <v>143</v>
      </c>
      <c r="D27" s="185" t="s">
        <v>118</v>
      </c>
      <c r="E27" s="202"/>
      <c r="F27" s="189"/>
      <c r="G27" s="196"/>
      <c r="H27" s="201"/>
      <c r="I27" s="198"/>
      <c r="J27" s="198"/>
    </row>
    <row r="28" spans="2:10" ht="15.75" hidden="1" customHeight="1" x14ac:dyDescent="0.25">
      <c r="B28" s="191" t="s">
        <v>152</v>
      </c>
      <c r="C28" s="186" t="s">
        <v>143</v>
      </c>
      <c r="D28" s="185" t="s">
        <v>119</v>
      </c>
      <c r="E28" s="202"/>
      <c r="F28" s="189"/>
      <c r="G28" s="196"/>
      <c r="H28" s="201"/>
      <c r="I28" s="198"/>
      <c r="J28" s="198"/>
    </row>
    <row r="29" spans="2:10" ht="15.75" hidden="1" customHeight="1" x14ac:dyDescent="0.25">
      <c r="B29" s="191" t="s">
        <v>153</v>
      </c>
      <c r="C29" s="186" t="s">
        <v>143</v>
      </c>
      <c r="D29" s="185" t="s">
        <v>120</v>
      </c>
      <c r="E29" s="202"/>
      <c r="F29" s="189"/>
      <c r="G29" s="196"/>
      <c r="H29" s="201"/>
      <c r="I29" s="198"/>
      <c r="J29" s="198"/>
    </row>
    <row r="30" spans="2:10" ht="15.75" hidden="1" customHeight="1" x14ac:dyDescent="0.25">
      <c r="B30" s="230" t="s">
        <v>154</v>
      </c>
      <c r="C30" s="231" t="s">
        <v>143</v>
      </c>
      <c r="D30" s="232" t="s">
        <v>121</v>
      </c>
      <c r="E30" s="233"/>
      <c r="F30" s="245"/>
      <c r="G30" s="235"/>
      <c r="H30" s="236"/>
      <c r="I30" s="237"/>
      <c r="J30" s="237"/>
    </row>
    <row r="31" spans="2:10" x14ac:dyDescent="0.25">
      <c r="B31" s="239" t="s">
        <v>155</v>
      </c>
      <c r="C31" s="240" t="s">
        <v>45</v>
      </c>
      <c r="D31" s="285" t="s">
        <v>117</v>
      </c>
      <c r="E31" s="246"/>
      <c r="F31" s="181"/>
      <c r="G31" s="285" t="s">
        <v>117</v>
      </c>
      <c r="H31" s="247"/>
      <c r="I31" s="243"/>
      <c r="J31" s="243"/>
    </row>
    <row r="32" spans="2:10" ht="47.25" x14ac:dyDescent="0.25">
      <c r="B32" s="195" t="s">
        <v>156</v>
      </c>
      <c r="C32" s="193" t="s">
        <v>157</v>
      </c>
      <c r="D32" s="283"/>
      <c r="E32" s="204">
        <v>135.69999999999999</v>
      </c>
      <c r="F32" s="189" t="s">
        <v>183</v>
      </c>
      <c r="G32" s="283"/>
      <c r="H32" s="205">
        <v>78.730999999999995</v>
      </c>
      <c r="I32" s="206">
        <f>H32-E32</f>
        <v>-56.968999999999994</v>
      </c>
      <c r="J32" s="207"/>
    </row>
    <row r="33" spans="2:10" ht="31.5" x14ac:dyDescent="0.25">
      <c r="B33" s="195" t="s">
        <v>158</v>
      </c>
      <c r="C33" s="193" t="s">
        <v>159</v>
      </c>
      <c r="D33" s="283"/>
      <c r="E33" s="204">
        <v>830.5</v>
      </c>
      <c r="F33" s="189" t="s">
        <v>182</v>
      </c>
      <c r="G33" s="283"/>
      <c r="H33" s="205">
        <v>2250.4569999999999</v>
      </c>
      <c r="I33" s="206">
        <f t="shared" ref="I33:I34" si="2">H33-E33</f>
        <v>1419.9569999999999</v>
      </c>
      <c r="J33" s="207"/>
    </row>
    <row r="34" spans="2:10" x14ac:dyDescent="0.25">
      <c r="B34" s="195" t="s">
        <v>160</v>
      </c>
      <c r="C34" s="193" t="s">
        <v>161</v>
      </c>
      <c r="D34" s="283"/>
      <c r="E34" s="204">
        <v>1906.6</v>
      </c>
      <c r="F34" s="189" t="s">
        <v>184</v>
      </c>
      <c r="G34" s="283"/>
      <c r="H34" s="205">
        <v>1454.53</v>
      </c>
      <c r="I34" s="206">
        <f t="shared" si="2"/>
        <v>-452.06999999999994</v>
      </c>
      <c r="J34" s="207"/>
    </row>
    <row r="35" spans="2:10" x14ac:dyDescent="0.25">
      <c r="B35" s="248"/>
      <c r="C35" s="249" t="s">
        <v>12</v>
      </c>
      <c r="D35" s="284"/>
      <c r="E35" s="244">
        <f>SUM(E32:E34)</f>
        <v>2872.8</v>
      </c>
      <c r="F35" s="217"/>
      <c r="G35" s="284"/>
      <c r="H35" s="250">
        <f>SUM(H32:H34)</f>
        <v>3783.7179999999998</v>
      </c>
      <c r="I35" s="250">
        <f>SUM(I32:I34)</f>
        <v>910.91799999999989</v>
      </c>
      <c r="J35" s="208"/>
    </row>
    <row r="36" spans="2:10" ht="15.75" hidden="1" customHeight="1" x14ac:dyDescent="0.25">
      <c r="B36" s="219" t="s">
        <v>162</v>
      </c>
      <c r="C36" s="220" t="s">
        <v>143</v>
      </c>
      <c r="D36" s="221" t="s">
        <v>118</v>
      </c>
      <c r="E36" s="238"/>
      <c r="F36" s="212"/>
      <c r="G36" s="213"/>
      <c r="H36" s="214"/>
      <c r="I36" s="225"/>
      <c r="J36" s="225"/>
    </row>
    <row r="37" spans="2:10" ht="15.75" hidden="1" customHeight="1" x14ac:dyDescent="0.25">
      <c r="B37" s="191" t="s">
        <v>163</v>
      </c>
      <c r="C37" s="186" t="s">
        <v>143</v>
      </c>
      <c r="D37" s="185" t="s">
        <v>119</v>
      </c>
      <c r="E37" s="202"/>
      <c r="F37" s="189"/>
      <c r="G37" s="196"/>
      <c r="H37" s="201"/>
      <c r="I37" s="198"/>
      <c r="J37" s="198"/>
    </row>
    <row r="38" spans="2:10" ht="15.75" hidden="1" customHeight="1" x14ac:dyDescent="0.25">
      <c r="B38" s="191" t="s">
        <v>164</v>
      </c>
      <c r="C38" s="186" t="s">
        <v>143</v>
      </c>
      <c r="D38" s="185" t="s">
        <v>120</v>
      </c>
      <c r="E38" s="202"/>
      <c r="F38" s="189"/>
      <c r="G38" s="196"/>
      <c r="H38" s="201"/>
      <c r="I38" s="198"/>
      <c r="J38" s="198"/>
    </row>
    <row r="39" spans="2:10" ht="15.75" hidden="1" customHeight="1" x14ac:dyDescent="0.25">
      <c r="B39" s="191" t="s">
        <v>165</v>
      </c>
      <c r="C39" s="186" t="s">
        <v>143</v>
      </c>
      <c r="D39" s="185" t="s">
        <v>121</v>
      </c>
      <c r="E39" s="202"/>
      <c r="F39" s="189"/>
      <c r="G39" s="196"/>
      <c r="H39" s="201"/>
      <c r="I39" s="198"/>
      <c r="J39" s="198"/>
    </row>
    <row r="40" spans="2:10" x14ac:dyDescent="0.25">
      <c r="B40" s="203" t="s">
        <v>8</v>
      </c>
      <c r="C40" s="197" t="s">
        <v>166</v>
      </c>
      <c r="D40" s="282" t="s">
        <v>117</v>
      </c>
      <c r="E40" s="202"/>
      <c r="F40" s="189"/>
      <c r="G40" s="282" t="s">
        <v>117</v>
      </c>
      <c r="H40" s="201"/>
      <c r="I40" s="198"/>
      <c r="J40" s="198"/>
    </row>
    <row r="41" spans="2:10" ht="34.5" customHeight="1" x14ac:dyDescent="0.25">
      <c r="B41" s="195" t="s">
        <v>167</v>
      </c>
      <c r="C41" s="193" t="s">
        <v>168</v>
      </c>
      <c r="D41" s="283"/>
      <c r="E41" s="204">
        <v>1379.4</v>
      </c>
      <c r="F41" s="189"/>
      <c r="G41" s="283"/>
      <c r="H41" s="201"/>
      <c r="I41" s="206">
        <f t="shared" ref="I41" si="3">H41-E41</f>
        <v>-1379.4</v>
      </c>
      <c r="J41" s="194" t="s">
        <v>181</v>
      </c>
    </row>
    <row r="42" spans="2:10" ht="15.75" customHeight="1" x14ac:dyDescent="0.25">
      <c r="B42" s="215"/>
      <c r="C42" s="216" t="s">
        <v>12</v>
      </c>
      <c r="D42" s="284"/>
      <c r="E42" s="244">
        <f>SUM(E41)</f>
        <v>1379.4</v>
      </c>
      <c r="F42" s="217"/>
      <c r="G42" s="284"/>
      <c r="H42" s="218"/>
      <c r="I42" s="244">
        <f>SUM(I41)</f>
        <v>-1379.4</v>
      </c>
      <c r="J42" s="208"/>
    </row>
    <row r="43" spans="2:10" ht="15.75" hidden="1" customHeight="1" x14ac:dyDescent="0.25">
      <c r="B43" s="191" t="s">
        <v>169</v>
      </c>
      <c r="C43" s="186" t="s">
        <v>143</v>
      </c>
      <c r="D43" s="185" t="s">
        <v>118</v>
      </c>
      <c r="E43" s="202"/>
      <c r="F43" s="189"/>
      <c r="G43" s="196"/>
      <c r="H43" s="201"/>
      <c r="I43" s="198"/>
      <c r="J43" s="198"/>
    </row>
    <row r="44" spans="2:10" ht="15.75" hidden="1" customHeight="1" x14ac:dyDescent="0.25">
      <c r="B44" s="191" t="s">
        <v>170</v>
      </c>
      <c r="C44" s="186" t="s">
        <v>143</v>
      </c>
      <c r="D44" s="185" t="s">
        <v>119</v>
      </c>
      <c r="E44" s="202"/>
      <c r="F44" s="189"/>
      <c r="G44" s="196"/>
      <c r="H44" s="201"/>
      <c r="I44" s="198"/>
      <c r="J44" s="198"/>
    </row>
    <row r="45" spans="2:10" ht="15.75" hidden="1" customHeight="1" x14ac:dyDescent="0.25">
      <c r="B45" s="191" t="s">
        <v>171</v>
      </c>
      <c r="C45" s="186" t="s">
        <v>143</v>
      </c>
      <c r="D45" s="185" t="s">
        <v>120</v>
      </c>
      <c r="E45" s="202"/>
      <c r="F45" s="189"/>
      <c r="G45" s="196"/>
      <c r="H45" s="201"/>
      <c r="I45" s="198"/>
      <c r="J45" s="198"/>
    </row>
    <row r="46" spans="2:10" ht="15.75" hidden="1" customHeight="1" x14ac:dyDescent="0.25">
      <c r="B46" s="191" t="s">
        <v>172</v>
      </c>
      <c r="C46" s="186" t="s">
        <v>143</v>
      </c>
      <c r="D46" s="185" t="s">
        <v>121</v>
      </c>
      <c r="E46" s="202"/>
      <c r="F46" s="189"/>
      <c r="G46" s="196"/>
      <c r="H46" s="201"/>
      <c r="I46" s="198"/>
      <c r="J46" s="198"/>
    </row>
    <row r="47" spans="2:10" hidden="1" x14ac:dyDescent="0.25">
      <c r="B47" s="208"/>
      <c r="C47" s="209"/>
      <c r="D47" s="210"/>
      <c r="E47" s="211"/>
      <c r="F47" s="209"/>
      <c r="G47" s="210"/>
      <c r="H47" s="211"/>
      <c r="I47" s="208"/>
      <c r="J47" s="208"/>
    </row>
    <row r="48" spans="2:10" ht="18" customHeight="1" x14ac:dyDescent="0.25">
      <c r="B48" s="292"/>
      <c r="C48" s="292"/>
      <c r="D48" s="292"/>
      <c r="E48" s="292"/>
      <c r="F48" s="292"/>
      <c r="G48" s="292"/>
      <c r="H48" s="292"/>
    </row>
    <row r="49" spans="2:10" ht="15.75" customHeight="1" x14ac:dyDescent="0.25">
      <c r="B49" s="6"/>
      <c r="C49" s="7"/>
      <c r="D49" s="8"/>
      <c r="E49" s="8"/>
    </row>
    <row r="50" spans="2:10" ht="21.75" customHeight="1" x14ac:dyDescent="0.25">
      <c r="B50" s="286" t="s">
        <v>108</v>
      </c>
      <c r="C50" s="286"/>
      <c r="D50" s="286"/>
      <c r="E50" s="286"/>
    </row>
    <row r="51" spans="2:10" ht="15.75" customHeight="1" x14ac:dyDescent="0.25">
      <c r="B51" s="289" t="s">
        <v>9</v>
      </c>
      <c r="C51" s="287" t="s">
        <v>104</v>
      </c>
      <c r="D51" s="288"/>
      <c r="E51" s="288"/>
      <c r="F51" s="287" t="s">
        <v>105</v>
      </c>
      <c r="G51" s="288"/>
      <c r="H51" s="288"/>
      <c r="I51" s="280" t="s">
        <v>173</v>
      </c>
      <c r="J51" s="280" t="s">
        <v>174</v>
      </c>
    </row>
    <row r="52" spans="2:10" ht="62.45" customHeight="1" x14ac:dyDescent="0.25">
      <c r="B52" s="290"/>
      <c r="C52" s="167" t="s">
        <v>10</v>
      </c>
      <c r="D52" s="167" t="s">
        <v>1</v>
      </c>
      <c r="E52" s="168" t="s">
        <v>11</v>
      </c>
      <c r="F52" s="167" t="s">
        <v>10</v>
      </c>
      <c r="G52" s="167" t="s">
        <v>1</v>
      </c>
      <c r="H52" s="168" t="s">
        <v>106</v>
      </c>
      <c r="I52" s="280"/>
      <c r="J52" s="280"/>
    </row>
    <row r="53" spans="2:10" x14ac:dyDescent="0.25">
      <c r="B53" s="167">
        <v>1</v>
      </c>
      <c r="C53" s="167">
        <v>2</v>
      </c>
      <c r="D53" s="167">
        <v>3</v>
      </c>
      <c r="E53" s="168">
        <v>4</v>
      </c>
      <c r="F53" s="167">
        <v>5</v>
      </c>
      <c r="G53" s="167">
        <f>F53+1</f>
        <v>6</v>
      </c>
      <c r="H53" s="169">
        <f>G53+1</f>
        <v>7</v>
      </c>
      <c r="I53" s="81">
        <v>8</v>
      </c>
      <c r="J53" s="81">
        <v>9</v>
      </c>
    </row>
    <row r="54" spans="2:10" x14ac:dyDescent="0.25">
      <c r="B54" s="9" t="s">
        <v>5</v>
      </c>
      <c r="C54" s="10"/>
      <c r="D54" s="9"/>
      <c r="E54" s="168"/>
      <c r="F54" s="67"/>
      <c r="G54" s="67"/>
      <c r="H54" s="171"/>
      <c r="I54" s="82"/>
      <c r="J54" s="82"/>
    </row>
    <row r="55" spans="2:10" x14ac:dyDescent="0.25">
      <c r="B55" s="293" t="s">
        <v>12</v>
      </c>
      <c r="C55" s="293"/>
      <c r="D55" s="293"/>
      <c r="E55" s="296"/>
      <c r="F55" s="278" t="s">
        <v>12</v>
      </c>
      <c r="G55" s="279"/>
      <c r="H55" s="279"/>
      <c r="I55" s="82"/>
      <c r="J55" s="82"/>
    </row>
    <row r="56" spans="2:10" ht="20.25" customHeight="1" x14ac:dyDescent="0.25">
      <c r="B56" s="292" t="s">
        <v>25</v>
      </c>
      <c r="C56" s="292"/>
      <c r="D56" s="292"/>
      <c r="E56" s="292"/>
      <c r="F56" s="292"/>
      <c r="G56" s="292"/>
      <c r="H56" s="292"/>
    </row>
    <row r="57" spans="2:10" ht="15.75" customHeight="1" x14ac:dyDescent="0.25">
      <c r="B57" s="11"/>
      <c r="C57" s="11"/>
      <c r="D57" s="11"/>
      <c r="E57" s="11"/>
    </row>
    <row r="58" spans="2:10" ht="18.75" customHeight="1" x14ac:dyDescent="0.25">
      <c r="B58" s="291" t="s">
        <v>107</v>
      </c>
      <c r="C58" s="291"/>
      <c r="D58" s="291"/>
      <c r="E58" s="291"/>
      <c r="F58" s="291"/>
      <c r="G58" s="291"/>
      <c r="H58" s="291"/>
    </row>
    <row r="59" spans="2:10" ht="15.75" customHeight="1" x14ac:dyDescent="0.25">
      <c r="B59" s="289" t="s">
        <v>9</v>
      </c>
      <c r="C59" s="287" t="s">
        <v>104</v>
      </c>
      <c r="D59" s="288"/>
      <c r="E59" s="288"/>
      <c r="F59" s="294" t="s">
        <v>105</v>
      </c>
      <c r="G59" s="294"/>
      <c r="H59" s="294"/>
      <c r="I59" s="280" t="s">
        <v>173</v>
      </c>
      <c r="J59" s="280" t="s">
        <v>174</v>
      </c>
    </row>
    <row r="60" spans="2:10" ht="62.45" customHeight="1" x14ac:dyDescent="0.25">
      <c r="B60" s="290"/>
      <c r="C60" s="167" t="s">
        <v>10</v>
      </c>
      <c r="D60" s="167" t="s">
        <v>1</v>
      </c>
      <c r="E60" s="168" t="s">
        <v>11</v>
      </c>
      <c r="F60" s="167" t="s">
        <v>10</v>
      </c>
      <c r="G60" s="167" t="s">
        <v>1</v>
      </c>
      <c r="H60" s="168" t="s">
        <v>106</v>
      </c>
      <c r="I60" s="280"/>
      <c r="J60" s="280"/>
    </row>
    <row r="61" spans="2:10" x14ac:dyDescent="0.25">
      <c r="B61" s="167">
        <v>1</v>
      </c>
      <c r="C61" s="167">
        <v>2</v>
      </c>
      <c r="D61" s="167">
        <v>3</v>
      </c>
      <c r="E61" s="168">
        <v>4</v>
      </c>
      <c r="F61" s="167">
        <v>5</v>
      </c>
      <c r="G61" s="167">
        <f>F61+1</f>
        <v>6</v>
      </c>
      <c r="H61" s="168">
        <f>G61+1</f>
        <v>7</v>
      </c>
      <c r="I61" s="81">
        <v>8</v>
      </c>
      <c r="J61" s="81">
        <v>9</v>
      </c>
    </row>
    <row r="62" spans="2:10" x14ac:dyDescent="0.25">
      <c r="B62" s="9" t="s">
        <v>5</v>
      </c>
      <c r="C62" s="10"/>
      <c r="D62" s="9"/>
      <c r="E62" s="168"/>
      <c r="F62" s="67"/>
      <c r="G62" s="67"/>
      <c r="H62" s="170"/>
      <c r="I62" s="82"/>
      <c r="J62" s="82"/>
    </row>
    <row r="63" spans="2:10" x14ac:dyDescent="0.25">
      <c r="B63" s="293" t="s">
        <v>12</v>
      </c>
      <c r="C63" s="293"/>
      <c r="D63" s="293"/>
      <c r="E63" s="293"/>
      <c r="F63" s="295" t="s">
        <v>12</v>
      </c>
      <c r="G63" s="295"/>
      <c r="H63" s="295"/>
      <c r="I63" s="82"/>
      <c r="J63" s="82"/>
    </row>
    <row r="64" spans="2:10" ht="18.75" customHeight="1" x14ac:dyDescent="0.25">
      <c r="B64" s="292" t="s">
        <v>23</v>
      </c>
      <c r="C64" s="292"/>
      <c r="D64" s="292"/>
      <c r="E64" s="292"/>
      <c r="F64" s="292"/>
      <c r="G64" s="292"/>
      <c r="H64" s="292"/>
    </row>
    <row r="65" spans="2:5" x14ac:dyDescent="0.25">
      <c r="B65" s="6"/>
      <c r="C65" s="7"/>
      <c r="D65" s="8"/>
      <c r="E65" s="8"/>
    </row>
  </sheetData>
  <mergeCells count="36">
    <mergeCell ref="B64:H64"/>
    <mergeCell ref="B56:H56"/>
    <mergeCell ref="B48:H48"/>
    <mergeCell ref="C51:E51"/>
    <mergeCell ref="B63:E63"/>
    <mergeCell ref="F59:H59"/>
    <mergeCell ref="F63:H63"/>
    <mergeCell ref="B50:E50"/>
    <mergeCell ref="F51:H51"/>
    <mergeCell ref="B59:B60"/>
    <mergeCell ref="C59:E59"/>
    <mergeCell ref="B55:E55"/>
    <mergeCell ref="B51:B52"/>
    <mergeCell ref="B58:H58"/>
    <mergeCell ref="B3:E3"/>
    <mergeCell ref="F4:H4"/>
    <mergeCell ref="C4:E4"/>
    <mergeCell ref="B4:B5"/>
    <mergeCell ref="B1:J1"/>
    <mergeCell ref="D8:D18"/>
    <mergeCell ref="D23:D26"/>
    <mergeCell ref="D40:D42"/>
    <mergeCell ref="G8:G18"/>
    <mergeCell ref="G23:G26"/>
    <mergeCell ref="G40:G42"/>
    <mergeCell ref="D31:D35"/>
    <mergeCell ref="G31:G35"/>
    <mergeCell ref="F55:H55"/>
    <mergeCell ref="I59:I60"/>
    <mergeCell ref="J59:J60"/>
    <mergeCell ref="I4:I5"/>
    <mergeCell ref="J4:J5"/>
    <mergeCell ref="I51:I52"/>
    <mergeCell ref="J51:J52"/>
    <mergeCell ref="J8:J13"/>
    <mergeCell ref="J15:J17"/>
  </mergeCells>
  <phoneticPr fontId="4" type="noConversion"/>
  <printOptions horizontalCentered="1"/>
  <pageMargins left="0.39370078740157483" right="0.39370078740157483" top="0.78740157480314965" bottom="0.19685039370078741" header="0.31496062992125984" footer="0.31496062992125984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9"/>
  <sheetViews>
    <sheetView topLeftCell="B1" zoomScaleNormal="100" workbookViewId="0">
      <selection activeCell="C22" sqref="C22"/>
    </sheetView>
  </sheetViews>
  <sheetFormatPr defaultColWidth="9.140625" defaultRowHeight="15.75" x14ac:dyDescent="0.25"/>
  <cols>
    <col min="1" max="1" width="3.7109375" style="65" hidden="1" customWidth="1"/>
    <col min="2" max="2" width="7.42578125" style="65" customWidth="1"/>
    <col min="3" max="3" width="51.5703125" style="65" bestFit="1" customWidth="1"/>
    <col min="4" max="4" width="15.140625" style="65" customWidth="1"/>
    <col min="5" max="5" width="12.7109375" style="65" customWidth="1"/>
    <col min="6" max="9" width="12.7109375" style="65" hidden="1" customWidth="1"/>
    <col min="10" max="10" width="45.42578125" style="65" customWidth="1"/>
    <col min="11" max="11" width="14.7109375" style="65" customWidth="1"/>
    <col min="12" max="12" width="13.5703125" style="65" customWidth="1"/>
    <col min="13" max="16" width="12.140625" style="65" hidden="1" customWidth="1"/>
    <col min="17" max="17" width="19.28515625" style="65" customWidth="1"/>
    <col min="18" max="18" width="27.5703125" style="65" customWidth="1"/>
    <col min="19" max="16384" width="9.140625" style="65"/>
  </cols>
  <sheetData>
    <row r="1" spans="2:17" x14ac:dyDescent="0.25">
      <c r="B1" s="297" t="s">
        <v>109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2:17" x14ac:dyDescent="0.25">
      <c r="B2" s="298" t="s">
        <v>13</v>
      </c>
      <c r="C2" s="287" t="s">
        <v>104</v>
      </c>
      <c r="D2" s="288"/>
      <c r="E2" s="288"/>
      <c r="F2" s="288"/>
      <c r="G2" s="288"/>
      <c r="H2" s="288"/>
      <c r="I2" s="301"/>
      <c r="J2" s="294" t="s">
        <v>105</v>
      </c>
      <c r="K2" s="294"/>
      <c r="L2" s="294"/>
      <c r="M2" s="83"/>
      <c r="N2" s="83"/>
      <c r="O2" s="83"/>
      <c r="P2" s="84"/>
    </row>
    <row r="3" spans="2:17" ht="33" customHeight="1" x14ac:dyDescent="0.25">
      <c r="B3" s="299"/>
      <c r="C3" s="298" t="s">
        <v>2</v>
      </c>
      <c r="D3" s="298" t="s">
        <v>14</v>
      </c>
      <c r="E3" s="302" t="s">
        <v>15</v>
      </c>
      <c r="F3" s="303"/>
      <c r="G3" s="303"/>
      <c r="H3" s="303"/>
      <c r="I3" s="304"/>
      <c r="J3" s="298" t="s">
        <v>2</v>
      </c>
      <c r="K3" s="298" t="s">
        <v>14</v>
      </c>
      <c r="L3" s="76" t="s">
        <v>15</v>
      </c>
      <c r="M3" s="79"/>
      <c r="N3" s="79"/>
      <c r="O3" s="79"/>
      <c r="P3" s="80"/>
    </row>
    <row r="4" spans="2:17" ht="22.5" customHeight="1" x14ac:dyDescent="0.25">
      <c r="B4" s="300"/>
      <c r="C4" s="300"/>
      <c r="D4" s="300"/>
      <c r="E4" s="76" t="s">
        <v>117</v>
      </c>
      <c r="F4" s="76" t="s">
        <v>118</v>
      </c>
      <c r="G4" s="76" t="s">
        <v>119</v>
      </c>
      <c r="H4" s="76" t="s">
        <v>120</v>
      </c>
      <c r="I4" s="76" t="s">
        <v>121</v>
      </c>
      <c r="J4" s="300"/>
      <c r="K4" s="300"/>
      <c r="L4" s="76" t="s">
        <v>117</v>
      </c>
      <c r="M4" s="76" t="s">
        <v>118</v>
      </c>
      <c r="N4" s="76" t="s">
        <v>119</v>
      </c>
      <c r="O4" s="76" t="s">
        <v>120</v>
      </c>
      <c r="P4" s="76" t="s">
        <v>121</v>
      </c>
    </row>
    <row r="5" spans="2:17" x14ac:dyDescent="0.25">
      <c r="B5" s="76">
        <v>1</v>
      </c>
      <c r="C5" s="76">
        <v>2</v>
      </c>
      <c r="D5" s="76">
        <v>3</v>
      </c>
      <c r="E5" s="76">
        <v>4</v>
      </c>
      <c r="F5" s="76"/>
      <c r="G5" s="76"/>
      <c r="H5" s="76"/>
      <c r="I5" s="76"/>
      <c r="J5" s="76">
        <v>5</v>
      </c>
      <c r="K5" s="76">
        <f>J5+1</f>
        <v>6</v>
      </c>
      <c r="L5" s="76">
        <f>K5+1</f>
        <v>7</v>
      </c>
      <c r="M5" s="76"/>
      <c r="N5" s="76"/>
      <c r="O5" s="76">
        <f>L5+1</f>
        <v>8</v>
      </c>
      <c r="P5" s="76">
        <f>O5+1</f>
        <v>9</v>
      </c>
    </row>
    <row r="6" spans="2:17" ht="20.25" customHeight="1" x14ac:dyDescent="0.25">
      <c r="B6" s="3" t="s">
        <v>5</v>
      </c>
      <c r="C6" s="1" t="s">
        <v>44</v>
      </c>
      <c r="D6" s="251" t="s">
        <v>3</v>
      </c>
      <c r="E6" s="206">
        <v>4659.6062424372767</v>
      </c>
      <c r="F6" s="206">
        <v>15995.205350294329</v>
      </c>
      <c r="G6" s="206">
        <v>16473.446955804531</v>
      </c>
      <c r="H6" s="206">
        <v>17000.885586793367</v>
      </c>
      <c r="I6" s="206">
        <v>17545.922504893737</v>
      </c>
      <c r="J6" s="1" t="s">
        <v>44</v>
      </c>
      <c r="K6" s="251" t="s">
        <v>3</v>
      </c>
      <c r="L6" s="206">
        <v>4910.8876899999996</v>
      </c>
      <c r="M6" s="22"/>
      <c r="N6" s="22"/>
      <c r="O6" s="22"/>
      <c r="P6" s="22"/>
      <c r="Q6" s="68"/>
    </row>
    <row r="7" spans="2:17" ht="20.25" customHeight="1" x14ac:dyDescent="0.25">
      <c r="B7" s="3" t="s">
        <v>6</v>
      </c>
      <c r="C7" s="1" t="s">
        <v>45</v>
      </c>
      <c r="D7" s="252" t="s">
        <v>3</v>
      </c>
      <c r="E7" s="206">
        <v>6928.9208210928928</v>
      </c>
      <c r="F7" s="206">
        <v>20435.100397340088</v>
      </c>
      <c r="G7" s="206">
        <v>21076.65047676122</v>
      </c>
      <c r="H7" s="206">
        <v>21767.347087566333</v>
      </c>
      <c r="I7" s="206">
        <v>22482.234061822994</v>
      </c>
      <c r="J7" s="1" t="s">
        <v>45</v>
      </c>
      <c r="K7" s="252" t="s">
        <v>3</v>
      </c>
      <c r="L7" s="206">
        <v>5577.6164099999996</v>
      </c>
      <c r="M7" s="22"/>
      <c r="N7" s="22"/>
      <c r="O7" s="22"/>
      <c r="P7" s="22"/>
      <c r="Q7" s="68"/>
    </row>
    <row r="8" spans="2:17" ht="20.25" customHeight="1" x14ac:dyDescent="0.25">
      <c r="B8" s="3" t="s">
        <v>7</v>
      </c>
      <c r="C8" s="1" t="s">
        <v>47</v>
      </c>
      <c r="D8" s="252" t="s">
        <v>3</v>
      </c>
      <c r="E8" s="206">
        <v>43230.359691470592</v>
      </c>
      <c r="F8" s="206">
        <v>51788.558476943515</v>
      </c>
      <c r="G8" s="206">
        <v>53618.442065653471</v>
      </c>
      <c r="H8" s="206">
        <v>55538.923189314111</v>
      </c>
      <c r="I8" s="206">
        <v>57530.952510866038</v>
      </c>
      <c r="J8" s="1" t="s">
        <v>47</v>
      </c>
      <c r="K8" s="252" t="s">
        <v>3</v>
      </c>
      <c r="L8" s="206">
        <v>35923.073510000002</v>
      </c>
      <c r="M8" s="22"/>
      <c r="N8" s="22"/>
      <c r="O8" s="22"/>
      <c r="P8" s="22"/>
      <c r="Q8" s="68"/>
    </row>
    <row r="9" spans="2:17" ht="20.25" customHeight="1" x14ac:dyDescent="0.25">
      <c r="B9" s="4" t="s">
        <v>8</v>
      </c>
      <c r="C9" s="2" t="s">
        <v>46</v>
      </c>
      <c r="D9" s="254" t="s">
        <v>3</v>
      </c>
      <c r="E9" s="253">
        <v>17668.603911388531</v>
      </c>
      <c r="F9" s="253">
        <v>36908.821270277484</v>
      </c>
      <c r="G9" s="253">
        <v>38063.664276375086</v>
      </c>
      <c r="H9" s="253">
        <v>39324.299140891031</v>
      </c>
      <c r="I9" s="253">
        <v>40629.516281350923</v>
      </c>
      <c r="J9" s="2" t="s">
        <v>46</v>
      </c>
      <c r="K9" s="254" t="s">
        <v>3</v>
      </c>
      <c r="L9" s="253">
        <v>16785.416699999994</v>
      </c>
      <c r="M9" s="21"/>
      <c r="N9" s="21"/>
      <c r="O9" s="21"/>
      <c r="P9" s="21"/>
      <c r="Q9" s="68"/>
    </row>
  </sheetData>
  <mergeCells count="9">
    <mergeCell ref="J2:L2"/>
    <mergeCell ref="B1:O1"/>
    <mergeCell ref="B2:B4"/>
    <mergeCell ref="C2:I2"/>
    <mergeCell ref="C3:C4"/>
    <mergeCell ref="D3:D4"/>
    <mergeCell ref="E3:I3"/>
    <mergeCell ref="J3:J4"/>
    <mergeCell ref="K3:K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5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Z21"/>
  <sheetViews>
    <sheetView tabSelected="1" zoomScale="75" zoomScaleNormal="75" workbookViewId="0">
      <pane xSplit="2" ySplit="5" topLeftCell="C6" activePane="bottomRight" state="frozen"/>
      <selection activeCell="B27" sqref="B27"/>
      <selection pane="topRight" activeCell="B27" sqref="B27"/>
      <selection pane="bottomLeft" activeCell="B27" sqref="B27"/>
      <selection pane="bottomRight" activeCell="R19" sqref="R19"/>
    </sheetView>
  </sheetViews>
  <sheetFormatPr defaultRowHeight="12.75" x14ac:dyDescent="0.2"/>
  <cols>
    <col min="1" max="1" width="6.5703125" style="12" customWidth="1"/>
    <col min="2" max="2" width="48.85546875" style="12" customWidth="1"/>
    <col min="3" max="3" width="12" style="12" customWidth="1"/>
    <col min="4" max="5" width="9.7109375" style="12" customWidth="1"/>
    <col min="6" max="6" width="10.42578125" style="12" bestFit="1" customWidth="1"/>
    <col min="7" max="7" width="19.85546875" style="12" customWidth="1"/>
    <col min="8" max="13" width="9.7109375" style="12" hidden="1" customWidth="1"/>
    <col min="14" max="15" width="9.85546875" style="12" hidden="1" customWidth="1"/>
    <col min="16" max="17" width="9.7109375" style="12" customWidth="1"/>
    <col min="18" max="18" width="13.140625" style="12" customWidth="1"/>
    <col min="19" max="19" width="19.5703125" style="12" customWidth="1"/>
    <col min="20" max="27" width="9.7109375" style="12" hidden="1" customWidth="1"/>
    <col min="28" max="29" width="9.7109375" style="12" customWidth="1"/>
    <col min="30" max="30" width="11.85546875" style="12" customWidth="1"/>
    <col min="31" max="31" width="17.7109375" style="12" customWidth="1"/>
    <col min="32" max="39" width="9.7109375" style="12" hidden="1" customWidth="1"/>
    <col min="40" max="41" width="9.7109375" style="12" customWidth="1"/>
    <col min="42" max="42" width="12.140625" style="12" customWidth="1"/>
    <col min="43" max="43" width="18" style="12" customWidth="1"/>
    <col min="44" max="50" width="9.7109375" style="12" hidden="1" customWidth="1"/>
    <col min="51" max="51" width="9.140625" style="12" hidden="1" customWidth="1"/>
    <col min="52" max="16384" width="9.140625" style="12"/>
  </cols>
  <sheetData>
    <row r="1" spans="1:52" s="5" customFormat="1" ht="25.5" customHeight="1" x14ac:dyDescent="0.25">
      <c r="A1" s="260" t="s">
        <v>110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</row>
    <row r="2" spans="1:52" ht="16.5" customHeight="1" x14ac:dyDescent="0.2">
      <c r="A2" s="310" t="s">
        <v>13</v>
      </c>
      <c r="B2" s="310" t="s">
        <v>2</v>
      </c>
      <c r="C2" s="310" t="s">
        <v>14</v>
      </c>
      <c r="D2" s="308" t="s">
        <v>43</v>
      </c>
      <c r="E2" s="308"/>
      <c r="F2" s="308"/>
      <c r="G2" s="308"/>
      <c r="H2" s="124"/>
      <c r="I2" s="124"/>
      <c r="J2" s="124"/>
      <c r="K2" s="124"/>
      <c r="L2" s="124"/>
      <c r="M2" s="124"/>
      <c r="N2" s="124"/>
      <c r="O2" s="124"/>
      <c r="P2" s="308" t="s">
        <v>43</v>
      </c>
      <c r="Q2" s="308"/>
      <c r="R2" s="308"/>
      <c r="S2" s="308"/>
      <c r="T2" s="124"/>
      <c r="U2" s="124"/>
      <c r="V2" s="124"/>
      <c r="W2" s="124"/>
      <c r="X2" s="124"/>
      <c r="Y2" s="124"/>
      <c r="Z2" s="124"/>
      <c r="AA2" s="125"/>
      <c r="AB2" s="308" t="s">
        <v>43</v>
      </c>
      <c r="AC2" s="308"/>
      <c r="AD2" s="308"/>
      <c r="AE2" s="308"/>
      <c r="AF2" s="124"/>
      <c r="AG2" s="124"/>
      <c r="AH2" s="124"/>
      <c r="AI2" s="124"/>
      <c r="AJ2" s="124"/>
      <c r="AK2" s="124"/>
      <c r="AL2" s="124"/>
      <c r="AM2" s="124"/>
      <c r="AN2" s="308" t="s">
        <v>43</v>
      </c>
      <c r="AO2" s="308"/>
      <c r="AP2" s="308"/>
      <c r="AQ2" s="308"/>
      <c r="AR2" s="124"/>
      <c r="AS2" s="124"/>
      <c r="AT2" s="124"/>
      <c r="AU2" s="124"/>
      <c r="AV2" s="124"/>
      <c r="AW2" s="124"/>
      <c r="AX2" s="124"/>
      <c r="AY2" s="125"/>
    </row>
    <row r="3" spans="1:52" ht="20.25" customHeight="1" x14ac:dyDescent="0.2">
      <c r="A3" s="311"/>
      <c r="B3" s="311"/>
      <c r="C3" s="311"/>
      <c r="D3" s="309" t="s">
        <v>44</v>
      </c>
      <c r="E3" s="309"/>
      <c r="F3" s="309"/>
      <c r="G3" s="309"/>
      <c r="H3" s="126"/>
      <c r="I3" s="126"/>
      <c r="J3" s="126"/>
      <c r="K3" s="126"/>
      <c r="L3" s="126"/>
      <c r="M3" s="126"/>
      <c r="N3" s="126"/>
      <c r="O3" s="126"/>
      <c r="P3" s="305" t="s">
        <v>45</v>
      </c>
      <c r="Q3" s="307"/>
      <c r="R3" s="307"/>
      <c r="S3" s="306"/>
      <c r="T3" s="126"/>
      <c r="U3" s="126"/>
      <c r="V3" s="126"/>
      <c r="W3" s="126"/>
      <c r="X3" s="126"/>
      <c r="Y3" s="126"/>
      <c r="Z3" s="126"/>
      <c r="AA3" s="126"/>
      <c r="AB3" s="305" t="s">
        <v>166</v>
      </c>
      <c r="AC3" s="307"/>
      <c r="AD3" s="307"/>
      <c r="AE3" s="306"/>
      <c r="AF3" s="126"/>
      <c r="AG3" s="126"/>
      <c r="AH3" s="126"/>
      <c r="AI3" s="126"/>
      <c r="AJ3" s="126"/>
      <c r="AK3" s="126"/>
      <c r="AL3" s="126"/>
      <c r="AM3" s="126"/>
      <c r="AN3" s="305" t="s">
        <v>46</v>
      </c>
      <c r="AO3" s="307"/>
      <c r="AP3" s="307"/>
      <c r="AQ3" s="306"/>
      <c r="AR3" s="126"/>
      <c r="AS3" s="126"/>
      <c r="AT3" s="126"/>
      <c r="AU3" s="126"/>
      <c r="AV3" s="126"/>
      <c r="AW3" s="126"/>
      <c r="AX3" s="126"/>
      <c r="AY3" s="127"/>
    </row>
    <row r="4" spans="1:52" ht="20.25" customHeight="1" x14ac:dyDescent="0.2">
      <c r="A4" s="311"/>
      <c r="B4" s="311"/>
      <c r="C4" s="311"/>
      <c r="D4" s="305" t="s">
        <v>117</v>
      </c>
      <c r="E4" s="307"/>
      <c r="F4" s="309" t="s">
        <v>178</v>
      </c>
      <c r="G4" s="309" t="s">
        <v>174</v>
      </c>
      <c r="H4" s="305" t="s">
        <v>118</v>
      </c>
      <c r="I4" s="306"/>
      <c r="J4" s="305" t="s">
        <v>119</v>
      </c>
      <c r="K4" s="307"/>
      <c r="L4" s="305" t="s">
        <v>120</v>
      </c>
      <c r="M4" s="307"/>
      <c r="N4" s="305" t="s">
        <v>121</v>
      </c>
      <c r="O4" s="307"/>
      <c r="P4" s="305" t="s">
        <v>117</v>
      </c>
      <c r="Q4" s="307"/>
      <c r="R4" s="309" t="s">
        <v>178</v>
      </c>
      <c r="S4" s="309" t="s">
        <v>174</v>
      </c>
      <c r="T4" s="305" t="s">
        <v>118</v>
      </c>
      <c r="U4" s="306"/>
      <c r="V4" s="305" t="s">
        <v>119</v>
      </c>
      <c r="W4" s="307"/>
      <c r="X4" s="305" t="s">
        <v>120</v>
      </c>
      <c r="Y4" s="307"/>
      <c r="Z4" s="305" t="s">
        <v>121</v>
      </c>
      <c r="AA4" s="307"/>
      <c r="AB4" s="305" t="s">
        <v>117</v>
      </c>
      <c r="AC4" s="307"/>
      <c r="AD4" s="309" t="s">
        <v>178</v>
      </c>
      <c r="AE4" s="309" t="s">
        <v>174</v>
      </c>
      <c r="AF4" s="305" t="s">
        <v>118</v>
      </c>
      <c r="AG4" s="306"/>
      <c r="AH4" s="305" t="s">
        <v>119</v>
      </c>
      <c r="AI4" s="307"/>
      <c r="AJ4" s="305" t="s">
        <v>120</v>
      </c>
      <c r="AK4" s="307"/>
      <c r="AL4" s="305" t="s">
        <v>121</v>
      </c>
      <c r="AM4" s="307"/>
      <c r="AN4" s="305" t="s">
        <v>117</v>
      </c>
      <c r="AO4" s="307"/>
      <c r="AP4" s="309" t="s">
        <v>178</v>
      </c>
      <c r="AQ4" s="309" t="s">
        <v>174</v>
      </c>
      <c r="AR4" s="305" t="s">
        <v>118</v>
      </c>
      <c r="AS4" s="306"/>
      <c r="AT4" s="305" t="s">
        <v>119</v>
      </c>
      <c r="AU4" s="307"/>
      <c r="AV4" s="305" t="s">
        <v>120</v>
      </c>
      <c r="AW4" s="307"/>
      <c r="AX4" s="305" t="s">
        <v>121</v>
      </c>
      <c r="AY4" s="306"/>
    </row>
    <row r="5" spans="1:52" ht="20.25" customHeight="1" x14ac:dyDescent="0.2">
      <c r="A5" s="312"/>
      <c r="B5" s="312"/>
      <c r="C5" s="312"/>
      <c r="D5" s="122" t="s">
        <v>59</v>
      </c>
      <c r="E5" s="123" t="s">
        <v>60</v>
      </c>
      <c r="F5" s="309"/>
      <c r="G5" s="309"/>
      <c r="H5" s="122" t="s">
        <v>59</v>
      </c>
      <c r="I5" s="123" t="s">
        <v>60</v>
      </c>
      <c r="J5" s="122" t="s">
        <v>59</v>
      </c>
      <c r="K5" s="123" t="s">
        <v>60</v>
      </c>
      <c r="L5" s="122" t="s">
        <v>59</v>
      </c>
      <c r="M5" s="123" t="s">
        <v>60</v>
      </c>
      <c r="N5" s="122" t="s">
        <v>59</v>
      </c>
      <c r="O5" s="123" t="s">
        <v>60</v>
      </c>
      <c r="P5" s="122" t="s">
        <v>59</v>
      </c>
      <c r="Q5" s="123" t="s">
        <v>60</v>
      </c>
      <c r="R5" s="309"/>
      <c r="S5" s="309"/>
      <c r="T5" s="122" t="s">
        <v>59</v>
      </c>
      <c r="U5" s="123" t="s">
        <v>60</v>
      </c>
      <c r="V5" s="122" t="s">
        <v>59</v>
      </c>
      <c r="W5" s="123" t="s">
        <v>60</v>
      </c>
      <c r="X5" s="122" t="s">
        <v>59</v>
      </c>
      <c r="Y5" s="123" t="s">
        <v>60</v>
      </c>
      <c r="Z5" s="122" t="s">
        <v>59</v>
      </c>
      <c r="AA5" s="123" t="s">
        <v>60</v>
      </c>
      <c r="AB5" s="122" t="s">
        <v>59</v>
      </c>
      <c r="AC5" s="123" t="s">
        <v>60</v>
      </c>
      <c r="AD5" s="309"/>
      <c r="AE5" s="309"/>
      <c r="AF5" s="122" t="s">
        <v>59</v>
      </c>
      <c r="AG5" s="123" t="s">
        <v>60</v>
      </c>
      <c r="AH5" s="122" t="s">
        <v>59</v>
      </c>
      <c r="AI5" s="123" t="s">
        <v>60</v>
      </c>
      <c r="AJ5" s="122" t="s">
        <v>59</v>
      </c>
      <c r="AK5" s="123" t="s">
        <v>60</v>
      </c>
      <c r="AL5" s="122" t="s">
        <v>59</v>
      </c>
      <c r="AM5" s="123" t="s">
        <v>60</v>
      </c>
      <c r="AN5" s="122" t="s">
        <v>59</v>
      </c>
      <c r="AO5" s="123" t="s">
        <v>60</v>
      </c>
      <c r="AP5" s="309"/>
      <c r="AQ5" s="309"/>
      <c r="AR5" s="122" t="s">
        <v>59</v>
      </c>
      <c r="AS5" s="123" t="s">
        <v>60</v>
      </c>
      <c r="AT5" s="122" t="s">
        <v>59</v>
      </c>
      <c r="AU5" s="123" t="s">
        <v>60</v>
      </c>
      <c r="AV5" s="122" t="s">
        <v>59</v>
      </c>
      <c r="AW5" s="123" t="s">
        <v>60</v>
      </c>
      <c r="AX5" s="122" t="s">
        <v>59</v>
      </c>
      <c r="AY5" s="122" t="s">
        <v>60</v>
      </c>
    </row>
    <row r="6" spans="1:52" ht="12.75" customHeight="1" x14ac:dyDescent="0.2">
      <c r="A6" s="77">
        <v>1</v>
      </c>
      <c r="B6" s="13">
        <f t="shared" ref="B6:D6" si="0">A6+1</f>
        <v>2</v>
      </c>
      <c r="C6" s="13">
        <f t="shared" si="0"/>
        <v>3</v>
      </c>
      <c r="D6" s="13">
        <f t="shared" si="0"/>
        <v>4</v>
      </c>
      <c r="E6" s="13">
        <v>5</v>
      </c>
      <c r="F6" s="13">
        <v>6</v>
      </c>
      <c r="G6" s="13">
        <v>7</v>
      </c>
      <c r="H6" s="13"/>
      <c r="I6" s="13"/>
      <c r="J6" s="13"/>
      <c r="K6" s="13"/>
      <c r="L6" s="13"/>
      <c r="M6" s="13"/>
      <c r="N6" s="13"/>
      <c r="O6" s="13"/>
      <c r="P6" s="13">
        <v>8</v>
      </c>
      <c r="Q6" s="13">
        <v>9</v>
      </c>
      <c r="R6" s="13">
        <v>10</v>
      </c>
      <c r="S6" s="13">
        <v>11</v>
      </c>
      <c r="T6" s="13"/>
      <c r="U6" s="13"/>
      <c r="V6" s="13"/>
      <c r="W6" s="13"/>
      <c r="X6" s="13"/>
      <c r="Y6" s="13"/>
      <c r="Z6" s="13"/>
      <c r="AA6" s="13"/>
      <c r="AB6" s="13">
        <v>12</v>
      </c>
      <c r="AC6" s="13">
        <v>13</v>
      </c>
      <c r="AD6" s="13">
        <v>14</v>
      </c>
      <c r="AE6" s="13">
        <v>15</v>
      </c>
      <c r="AF6" s="13"/>
      <c r="AG6" s="13"/>
      <c r="AH6" s="13"/>
      <c r="AI6" s="13"/>
      <c r="AJ6" s="13"/>
      <c r="AK6" s="13"/>
      <c r="AL6" s="13"/>
      <c r="AM6" s="13"/>
      <c r="AN6" s="13">
        <v>16</v>
      </c>
      <c r="AO6" s="13">
        <v>17</v>
      </c>
      <c r="AP6" s="13">
        <v>18</v>
      </c>
      <c r="AQ6" s="13">
        <v>19</v>
      </c>
      <c r="AR6" s="13"/>
      <c r="AS6" s="13"/>
      <c r="AT6" s="13"/>
      <c r="AU6" s="13"/>
      <c r="AV6" s="13"/>
      <c r="AW6" s="13"/>
      <c r="AX6" s="13"/>
      <c r="AY6" s="13"/>
    </row>
    <row r="7" spans="1:52" ht="15.75" x14ac:dyDescent="0.2">
      <c r="A7" s="23" t="s">
        <v>29</v>
      </c>
      <c r="B7" s="148" t="s">
        <v>16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  <c r="AR7" s="149"/>
      <c r="AS7" s="149"/>
      <c r="AT7" s="149"/>
      <c r="AU7" s="149"/>
      <c r="AV7" s="149"/>
      <c r="AW7" s="149"/>
      <c r="AX7" s="149"/>
      <c r="AY7" s="147"/>
    </row>
    <row r="8" spans="1:52" ht="147" customHeight="1" x14ac:dyDescent="0.2">
      <c r="A8" s="85" t="s">
        <v>31</v>
      </c>
      <c r="B8" s="86" t="s">
        <v>175</v>
      </c>
      <c r="C8" s="15" t="s">
        <v>4</v>
      </c>
      <c r="D8" s="25">
        <f>D9/D10*100</f>
        <v>0</v>
      </c>
      <c r="E8" s="87">
        <f>E9/E10*100</f>
        <v>0</v>
      </c>
      <c r="F8" s="32">
        <f>F9/F10*100</f>
        <v>0</v>
      </c>
      <c r="G8" s="31"/>
      <c r="H8" s="25">
        <f t="shared" ref="H8:AX8" si="1">H9/H10*100</f>
        <v>0</v>
      </c>
      <c r="I8" s="87"/>
      <c r="J8" s="25">
        <f t="shared" si="1"/>
        <v>0</v>
      </c>
      <c r="K8" s="87"/>
      <c r="L8" s="25">
        <f t="shared" si="1"/>
        <v>0</v>
      </c>
      <c r="M8" s="87"/>
      <c r="N8" s="25">
        <f t="shared" si="1"/>
        <v>0</v>
      </c>
      <c r="O8" s="87"/>
      <c r="P8" s="25">
        <f>P9/P10*100</f>
        <v>0</v>
      </c>
      <c r="Q8" s="87">
        <f>Q9/Q10*100</f>
        <v>0</v>
      </c>
      <c r="R8" s="32">
        <f>R9/R10*100</f>
        <v>0</v>
      </c>
      <c r="S8" s="128"/>
      <c r="T8" s="25">
        <f t="shared" si="1"/>
        <v>0</v>
      </c>
      <c r="U8" s="87"/>
      <c r="V8" s="26">
        <f t="shared" si="1"/>
        <v>0</v>
      </c>
      <c r="W8" s="87"/>
      <c r="X8" s="26">
        <f t="shared" si="1"/>
        <v>0</v>
      </c>
      <c r="Y8" s="87"/>
      <c r="Z8" s="26">
        <f t="shared" si="1"/>
        <v>0</v>
      </c>
      <c r="AA8" s="87"/>
      <c r="AB8" s="25">
        <f>AB9/AB10*100</f>
        <v>0</v>
      </c>
      <c r="AC8" s="87">
        <f>AC9/AC10*100</f>
        <v>0</v>
      </c>
      <c r="AD8" s="32">
        <f>AD9/AD10*100</f>
        <v>0</v>
      </c>
      <c r="AE8" s="128"/>
      <c r="AF8" s="25">
        <f t="shared" si="1"/>
        <v>0</v>
      </c>
      <c r="AG8" s="87"/>
      <c r="AH8" s="26">
        <f t="shared" si="1"/>
        <v>0</v>
      </c>
      <c r="AI8" s="87"/>
      <c r="AJ8" s="26">
        <f t="shared" si="1"/>
        <v>0</v>
      </c>
      <c r="AK8" s="87"/>
      <c r="AL8" s="26">
        <f t="shared" si="1"/>
        <v>0</v>
      </c>
      <c r="AM8" s="87"/>
      <c r="AN8" s="25">
        <f>AN9/AN10*100</f>
        <v>0</v>
      </c>
      <c r="AO8" s="87">
        <f>AO9/AO10*100</f>
        <v>0</v>
      </c>
      <c r="AP8" s="32">
        <f>AP9/AP10*100</f>
        <v>0</v>
      </c>
      <c r="AQ8" s="74"/>
      <c r="AR8" s="25">
        <f t="shared" si="1"/>
        <v>0</v>
      </c>
      <c r="AS8" s="87"/>
      <c r="AT8" s="25">
        <f t="shared" si="1"/>
        <v>0</v>
      </c>
      <c r="AU8" s="87"/>
      <c r="AV8" s="25">
        <f t="shared" si="1"/>
        <v>0</v>
      </c>
      <c r="AW8" s="87"/>
      <c r="AX8" s="151">
        <f t="shared" si="1"/>
        <v>0</v>
      </c>
      <c r="AY8" s="128"/>
      <c r="AZ8" s="160"/>
    </row>
    <row r="9" spans="1:52" ht="130.5" customHeight="1" x14ac:dyDescent="0.2">
      <c r="A9" s="88" t="s">
        <v>17</v>
      </c>
      <c r="B9" s="89" t="s">
        <v>176</v>
      </c>
      <c r="C9" s="18" t="s">
        <v>30</v>
      </c>
      <c r="D9" s="90">
        <v>0</v>
      </c>
      <c r="E9" s="94">
        <v>0</v>
      </c>
      <c r="F9" s="32">
        <f t="shared" ref="F9:F10" si="2">E9-D9</f>
        <v>0</v>
      </c>
      <c r="G9" s="32"/>
      <c r="H9" s="90">
        <v>0</v>
      </c>
      <c r="I9" s="94"/>
      <c r="J9" s="90">
        <v>0</v>
      </c>
      <c r="K9" s="94"/>
      <c r="L9" s="90">
        <v>0</v>
      </c>
      <c r="M9" s="94"/>
      <c r="N9" s="90">
        <v>0</v>
      </c>
      <c r="O9" s="94"/>
      <c r="P9" s="90">
        <v>0</v>
      </c>
      <c r="Q9" s="94">
        <v>0</v>
      </c>
      <c r="R9" s="32">
        <f t="shared" ref="R9:R10" si="3">Q9-P9</f>
        <v>0</v>
      </c>
      <c r="S9" s="73"/>
      <c r="T9" s="90">
        <v>0</v>
      </c>
      <c r="U9" s="33"/>
      <c r="V9" s="27">
        <v>0</v>
      </c>
      <c r="W9" s="33"/>
      <c r="X9" s="27">
        <v>0</v>
      </c>
      <c r="Y9" s="33"/>
      <c r="Z9" s="27">
        <v>0</v>
      </c>
      <c r="AA9" s="33"/>
      <c r="AB9" s="90">
        <v>0</v>
      </c>
      <c r="AC9" s="94">
        <v>0</v>
      </c>
      <c r="AD9" s="32">
        <f t="shared" ref="AD9:AD10" si="4">AC9-AB9</f>
        <v>0</v>
      </c>
      <c r="AE9" s="73"/>
      <c r="AF9" s="90">
        <v>0</v>
      </c>
      <c r="AG9" s="33"/>
      <c r="AH9" s="27">
        <v>0</v>
      </c>
      <c r="AI9" s="33"/>
      <c r="AJ9" s="27">
        <v>0</v>
      </c>
      <c r="AK9" s="33"/>
      <c r="AL9" s="27">
        <v>0</v>
      </c>
      <c r="AM9" s="33"/>
      <c r="AN9" s="90">
        <v>0</v>
      </c>
      <c r="AO9" s="94">
        <v>0</v>
      </c>
      <c r="AP9" s="32">
        <f t="shared" ref="AP9:AP10" si="5">AO9-AN9</f>
        <v>0</v>
      </c>
      <c r="AQ9" s="33"/>
      <c r="AR9" s="90">
        <v>0</v>
      </c>
      <c r="AS9" s="33"/>
      <c r="AT9" s="90">
        <v>0</v>
      </c>
      <c r="AU9" s="33"/>
      <c r="AV9" s="90">
        <v>0</v>
      </c>
      <c r="AW9" s="33"/>
      <c r="AX9" s="152">
        <v>0</v>
      </c>
      <c r="AY9" s="73"/>
      <c r="AZ9" s="160"/>
    </row>
    <row r="10" spans="1:52" ht="18" customHeight="1" x14ac:dyDescent="0.2">
      <c r="A10" s="88" t="s">
        <v>18</v>
      </c>
      <c r="B10" s="89" t="s">
        <v>27</v>
      </c>
      <c r="C10" s="18" t="s">
        <v>30</v>
      </c>
      <c r="D10" s="90">
        <v>4</v>
      </c>
      <c r="E10" s="94">
        <v>11</v>
      </c>
      <c r="F10" s="32">
        <f t="shared" si="2"/>
        <v>7</v>
      </c>
      <c r="G10" s="32"/>
      <c r="H10" s="90">
        <v>8</v>
      </c>
      <c r="I10" s="94"/>
      <c r="J10" s="90">
        <v>8</v>
      </c>
      <c r="K10" s="94"/>
      <c r="L10" s="90">
        <v>8</v>
      </c>
      <c r="M10" s="94"/>
      <c r="N10" s="90">
        <v>8</v>
      </c>
      <c r="O10" s="94"/>
      <c r="P10" s="90">
        <v>12</v>
      </c>
      <c r="Q10" s="94">
        <v>24</v>
      </c>
      <c r="R10" s="32">
        <f t="shared" si="3"/>
        <v>12</v>
      </c>
      <c r="S10" s="73"/>
      <c r="T10" s="90">
        <v>24</v>
      </c>
      <c r="U10" s="33"/>
      <c r="V10" s="27">
        <v>24</v>
      </c>
      <c r="W10" s="33"/>
      <c r="X10" s="27">
        <v>24</v>
      </c>
      <c r="Y10" s="33"/>
      <c r="Z10" s="27">
        <v>24</v>
      </c>
      <c r="AA10" s="33"/>
      <c r="AB10" s="90">
        <v>24</v>
      </c>
      <c r="AC10" s="94">
        <f>12+8+12+8</f>
        <v>40</v>
      </c>
      <c r="AD10" s="32">
        <f t="shared" si="4"/>
        <v>16</v>
      </c>
      <c r="AE10" s="73"/>
      <c r="AF10" s="90">
        <v>24</v>
      </c>
      <c r="AG10" s="33"/>
      <c r="AH10" s="27">
        <v>24</v>
      </c>
      <c r="AI10" s="33"/>
      <c r="AJ10" s="27">
        <v>24</v>
      </c>
      <c r="AK10" s="33"/>
      <c r="AL10" s="27">
        <v>24</v>
      </c>
      <c r="AM10" s="33"/>
      <c r="AN10" s="90">
        <v>4</v>
      </c>
      <c r="AO10" s="94">
        <v>10</v>
      </c>
      <c r="AP10" s="32">
        <f t="shared" si="5"/>
        <v>6</v>
      </c>
      <c r="AQ10" s="33"/>
      <c r="AR10" s="142">
        <v>8</v>
      </c>
      <c r="AS10" s="91"/>
      <c r="AT10" s="142">
        <v>8</v>
      </c>
      <c r="AU10" s="91"/>
      <c r="AV10" s="142">
        <v>8</v>
      </c>
      <c r="AW10" s="91"/>
      <c r="AX10" s="153">
        <v>8</v>
      </c>
      <c r="AY10" s="129"/>
      <c r="AZ10" s="160"/>
    </row>
    <row r="11" spans="1:52" ht="96" customHeight="1" x14ac:dyDescent="0.2">
      <c r="A11" s="92" t="s">
        <v>40</v>
      </c>
      <c r="B11" s="89" t="s">
        <v>26</v>
      </c>
      <c r="C11" s="93" t="s">
        <v>4</v>
      </c>
      <c r="D11" s="90">
        <f>D12/D13*100</f>
        <v>0</v>
      </c>
      <c r="E11" s="94">
        <f>E12/E13*100</f>
        <v>0</v>
      </c>
      <c r="F11" s="32">
        <f>F12/F13*100</f>
        <v>0</v>
      </c>
      <c r="G11" s="32"/>
      <c r="H11" s="90">
        <f t="shared" ref="H11:AX11" si="6">H12/H13*100</f>
        <v>0</v>
      </c>
      <c r="I11" s="94"/>
      <c r="J11" s="90">
        <f t="shared" si="6"/>
        <v>0</v>
      </c>
      <c r="K11" s="94"/>
      <c r="L11" s="90">
        <f t="shared" si="6"/>
        <v>0</v>
      </c>
      <c r="M11" s="94"/>
      <c r="N11" s="90">
        <f t="shared" si="6"/>
        <v>0</v>
      </c>
      <c r="O11" s="94"/>
      <c r="P11" s="90">
        <f>P12/P13*100</f>
        <v>0</v>
      </c>
      <c r="Q11" s="94">
        <f>Q12/Q13*100</f>
        <v>2.7777777777777777</v>
      </c>
      <c r="R11" s="32">
        <f>R12/R13*100</f>
        <v>8.3333333333333321</v>
      </c>
      <c r="S11" s="73"/>
      <c r="T11" s="90">
        <f t="shared" si="6"/>
        <v>0</v>
      </c>
      <c r="U11" s="33"/>
      <c r="V11" s="27">
        <f t="shared" si="6"/>
        <v>0</v>
      </c>
      <c r="W11" s="33"/>
      <c r="X11" s="27">
        <f t="shared" si="6"/>
        <v>0</v>
      </c>
      <c r="Y11" s="33"/>
      <c r="Z11" s="27">
        <f t="shared" si="6"/>
        <v>0</v>
      </c>
      <c r="AA11" s="33"/>
      <c r="AB11" s="90">
        <f>AB12/AB13*100</f>
        <v>0</v>
      </c>
      <c r="AC11" s="94">
        <f>AC12/AC13*100</f>
        <v>0</v>
      </c>
      <c r="AD11" s="32">
        <f>AD12/AD13*100</f>
        <v>0</v>
      </c>
      <c r="AE11" s="73"/>
      <c r="AF11" s="90">
        <f t="shared" si="6"/>
        <v>0</v>
      </c>
      <c r="AG11" s="33"/>
      <c r="AH11" s="27">
        <f t="shared" si="6"/>
        <v>0</v>
      </c>
      <c r="AI11" s="33"/>
      <c r="AJ11" s="27">
        <f t="shared" si="6"/>
        <v>0</v>
      </c>
      <c r="AK11" s="33"/>
      <c r="AL11" s="27">
        <f t="shared" si="6"/>
        <v>0</v>
      </c>
      <c r="AM11" s="33"/>
      <c r="AN11" s="90">
        <f>AN12/AN13*100</f>
        <v>0</v>
      </c>
      <c r="AO11" s="94">
        <f>AO12/AO13*100</f>
        <v>0</v>
      </c>
      <c r="AP11" s="32">
        <f>AP12/AP13*100</f>
        <v>0</v>
      </c>
      <c r="AQ11" s="33"/>
      <c r="AR11" s="90">
        <f t="shared" si="6"/>
        <v>0</v>
      </c>
      <c r="AS11" s="94"/>
      <c r="AT11" s="90">
        <f t="shared" si="6"/>
        <v>0</v>
      </c>
      <c r="AU11" s="94"/>
      <c r="AV11" s="90">
        <f t="shared" si="6"/>
        <v>0</v>
      </c>
      <c r="AW11" s="94"/>
      <c r="AX11" s="152">
        <f t="shared" si="6"/>
        <v>0</v>
      </c>
      <c r="AY11" s="73"/>
      <c r="AZ11" s="160"/>
    </row>
    <row r="12" spans="1:52" ht="91.5" customHeight="1" x14ac:dyDescent="0.2">
      <c r="A12" s="92" t="s">
        <v>20</v>
      </c>
      <c r="B12" s="89" t="s">
        <v>28</v>
      </c>
      <c r="C12" s="93" t="s">
        <v>30</v>
      </c>
      <c r="D12" s="90">
        <v>0</v>
      </c>
      <c r="E12" s="94">
        <v>0</v>
      </c>
      <c r="F12" s="32">
        <f>E12-D12</f>
        <v>0</v>
      </c>
      <c r="G12" s="32"/>
      <c r="H12" s="90">
        <v>0</v>
      </c>
      <c r="I12" s="94"/>
      <c r="J12" s="90">
        <v>0</v>
      </c>
      <c r="K12" s="94"/>
      <c r="L12" s="90">
        <v>0</v>
      </c>
      <c r="M12" s="94"/>
      <c r="N12" s="90">
        <v>0</v>
      </c>
      <c r="O12" s="94"/>
      <c r="P12" s="90">
        <v>0</v>
      </c>
      <c r="Q12" s="94">
        <v>1</v>
      </c>
      <c r="R12" s="32">
        <f>Q12-P12</f>
        <v>1</v>
      </c>
      <c r="S12" s="73"/>
      <c r="T12" s="90">
        <v>0</v>
      </c>
      <c r="U12" s="33"/>
      <c r="V12" s="27">
        <v>0</v>
      </c>
      <c r="W12" s="33"/>
      <c r="X12" s="27">
        <v>0</v>
      </c>
      <c r="Y12" s="33"/>
      <c r="Z12" s="27">
        <v>0</v>
      </c>
      <c r="AA12" s="33"/>
      <c r="AB12" s="90">
        <v>0</v>
      </c>
      <c r="AC12" s="94">
        <v>0</v>
      </c>
      <c r="AD12" s="32">
        <f>AC12-AB12</f>
        <v>0</v>
      </c>
      <c r="AE12" s="73"/>
      <c r="AF12" s="90">
        <v>0</v>
      </c>
      <c r="AG12" s="33"/>
      <c r="AH12" s="27">
        <v>0</v>
      </c>
      <c r="AI12" s="33"/>
      <c r="AJ12" s="27">
        <v>0</v>
      </c>
      <c r="AK12" s="33"/>
      <c r="AL12" s="27">
        <v>0</v>
      </c>
      <c r="AM12" s="33"/>
      <c r="AN12" s="90">
        <v>0</v>
      </c>
      <c r="AO12" s="94">
        <v>0</v>
      </c>
      <c r="AP12" s="32">
        <f>AO12-AN12</f>
        <v>0</v>
      </c>
      <c r="AQ12" s="33"/>
      <c r="AR12" s="90">
        <v>0</v>
      </c>
      <c r="AS12" s="33"/>
      <c r="AT12" s="90">
        <v>0</v>
      </c>
      <c r="AU12" s="33"/>
      <c r="AV12" s="90">
        <v>0</v>
      </c>
      <c r="AW12" s="33"/>
      <c r="AX12" s="152">
        <v>0</v>
      </c>
      <c r="AY12" s="73"/>
      <c r="AZ12" s="160"/>
    </row>
    <row r="13" spans="1:52" ht="18" customHeight="1" x14ac:dyDescent="0.2">
      <c r="A13" s="95" t="s">
        <v>32</v>
      </c>
      <c r="B13" s="96" t="s">
        <v>27</v>
      </c>
      <c r="C13" s="97" t="s">
        <v>30</v>
      </c>
      <c r="D13" s="98">
        <v>24</v>
      </c>
      <c r="E13" s="136">
        <v>46</v>
      </c>
      <c r="F13" s="121">
        <f>E13-D13</f>
        <v>22</v>
      </c>
      <c r="G13" s="121"/>
      <c r="H13" s="98">
        <v>48</v>
      </c>
      <c r="I13" s="136"/>
      <c r="J13" s="98">
        <v>48</v>
      </c>
      <c r="K13" s="136"/>
      <c r="L13" s="98">
        <v>48</v>
      </c>
      <c r="M13" s="136"/>
      <c r="N13" s="98">
        <v>48</v>
      </c>
      <c r="O13" s="136"/>
      <c r="P13" s="143">
        <v>24</v>
      </c>
      <c r="Q13" s="144">
        <f>22+14</f>
        <v>36</v>
      </c>
      <c r="R13" s="121">
        <f>Q13-P13</f>
        <v>12</v>
      </c>
      <c r="S13" s="130"/>
      <c r="T13" s="143">
        <v>48</v>
      </c>
      <c r="U13" s="100"/>
      <c r="V13" s="99">
        <v>48</v>
      </c>
      <c r="W13" s="100"/>
      <c r="X13" s="99">
        <v>48</v>
      </c>
      <c r="Y13" s="100"/>
      <c r="Z13" s="99">
        <v>48</v>
      </c>
      <c r="AA13" s="100"/>
      <c r="AB13" s="143">
        <v>24</v>
      </c>
      <c r="AC13" s="144">
        <v>39</v>
      </c>
      <c r="AD13" s="121">
        <f>AC13-AB13</f>
        <v>15</v>
      </c>
      <c r="AE13" s="130"/>
      <c r="AF13" s="143">
        <v>48</v>
      </c>
      <c r="AG13" s="100"/>
      <c r="AH13" s="99">
        <v>48</v>
      </c>
      <c r="AI13" s="100"/>
      <c r="AJ13" s="99">
        <v>48</v>
      </c>
      <c r="AK13" s="100"/>
      <c r="AL13" s="99">
        <v>48</v>
      </c>
      <c r="AM13" s="100"/>
      <c r="AN13" s="143">
        <v>48</v>
      </c>
      <c r="AO13" s="144">
        <f>23+23+23+23</f>
        <v>92</v>
      </c>
      <c r="AP13" s="121">
        <f>AO13-AN13</f>
        <v>44</v>
      </c>
      <c r="AQ13" s="100"/>
      <c r="AR13" s="143">
        <v>96</v>
      </c>
      <c r="AS13" s="100"/>
      <c r="AT13" s="143">
        <v>96</v>
      </c>
      <c r="AU13" s="100"/>
      <c r="AV13" s="143">
        <v>96</v>
      </c>
      <c r="AW13" s="100"/>
      <c r="AX13" s="154">
        <v>96</v>
      </c>
      <c r="AY13" s="130"/>
      <c r="AZ13" s="160"/>
    </row>
    <row r="14" spans="1:52" ht="17.25" customHeight="1" x14ac:dyDescent="0.2">
      <c r="A14" s="24" t="s">
        <v>36</v>
      </c>
      <c r="B14" s="161" t="s">
        <v>19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3"/>
      <c r="AR14" s="162"/>
      <c r="AS14" s="162"/>
      <c r="AT14" s="162"/>
      <c r="AU14" s="162"/>
      <c r="AV14" s="162"/>
      <c r="AW14" s="162"/>
      <c r="AX14" s="163"/>
      <c r="AY14" s="145"/>
      <c r="AZ14" s="160"/>
    </row>
    <row r="15" spans="1:52" ht="51" customHeight="1" x14ac:dyDescent="0.2">
      <c r="A15" s="16" t="s">
        <v>31</v>
      </c>
      <c r="B15" s="29" t="s">
        <v>33</v>
      </c>
      <c r="C15" s="15" t="s">
        <v>21</v>
      </c>
      <c r="D15" s="25">
        <f>D16/D17</f>
        <v>0</v>
      </c>
      <c r="E15" s="313">
        <f>E16/E17</f>
        <v>0.57937427578215528</v>
      </c>
      <c r="F15" s="32">
        <f>E15-D15</f>
        <v>0.57937427578215528</v>
      </c>
      <c r="G15" s="31"/>
      <c r="H15" s="25">
        <f t="shared" ref="H15:N15" si="7">H16/H17</f>
        <v>0</v>
      </c>
      <c r="I15" s="87"/>
      <c r="J15" s="25">
        <f t="shared" si="7"/>
        <v>0</v>
      </c>
      <c r="K15" s="87"/>
      <c r="L15" s="25">
        <f t="shared" si="7"/>
        <v>0</v>
      </c>
      <c r="M15" s="87"/>
      <c r="N15" s="25">
        <f t="shared" si="7"/>
        <v>0</v>
      </c>
      <c r="O15" s="87"/>
      <c r="P15" s="25">
        <f>P16/P17</f>
        <v>0</v>
      </c>
      <c r="Q15" s="313">
        <f>Q16/Q17</f>
        <v>0.29935638377488399</v>
      </c>
      <c r="R15" s="32">
        <f>Q15-P15</f>
        <v>0.29935638377488399</v>
      </c>
      <c r="S15" s="31"/>
      <c r="T15" s="25">
        <f t="shared" ref="T15:Z15" si="8">T16/T17</f>
        <v>0</v>
      </c>
      <c r="U15" s="87"/>
      <c r="V15" s="25">
        <f t="shared" si="8"/>
        <v>0</v>
      </c>
      <c r="W15" s="87"/>
      <c r="X15" s="25">
        <f t="shared" si="8"/>
        <v>0</v>
      </c>
      <c r="Y15" s="87"/>
      <c r="Z15" s="25">
        <f t="shared" si="8"/>
        <v>0</v>
      </c>
      <c r="AA15" s="87"/>
      <c r="AB15" s="25">
        <f>AB16/AB17</f>
        <v>0</v>
      </c>
      <c r="AC15" s="313">
        <f>AC16/AC17</f>
        <v>0.47801147227533458</v>
      </c>
      <c r="AD15" s="32">
        <f>AC15-AB15</f>
        <v>0.47801147227533458</v>
      </c>
      <c r="AE15" s="128"/>
      <c r="AF15" s="25">
        <f t="shared" ref="AF15:AL15" si="9">AF16/AF17</f>
        <v>0</v>
      </c>
      <c r="AG15" s="102"/>
      <c r="AH15" s="25">
        <f t="shared" si="9"/>
        <v>0</v>
      </c>
      <c r="AI15" s="102"/>
      <c r="AJ15" s="25">
        <f t="shared" si="9"/>
        <v>0</v>
      </c>
      <c r="AK15" s="102"/>
      <c r="AL15" s="25">
        <f t="shared" si="9"/>
        <v>0</v>
      </c>
      <c r="AM15" s="102"/>
      <c r="AN15" s="25">
        <f>AN16/AN17</f>
        <v>0</v>
      </c>
      <c r="AO15" s="313">
        <f>AO16/AO17</f>
        <v>4.5901037363444412E-2</v>
      </c>
      <c r="AP15" s="32">
        <f>AO15-AN15</f>
        <v>4.5901037363444412E-2</v>
      </c>
      <c r="AQ15" s="74"/>
      <c r="AR15" s="25">
        <f t="shared" ref="AR15:AX15" si="10">AR16/AR17</f>
        <v>0</v>
      </c>
      <c r="AS15" s="102"/>
      <c r="AT15" s="25">
        <f t="shared" si="10"/>
        <v>0</v>
      </c>
      <c r="AU15" s="102"/>
      <c r="AV15" s="25">
        <f t="shared" si="10"/>
        <v>0</v>
      </c>
      <c r="AW15" s="102"/>
      <c r="AX15" s="151">
        <f t="shared" si="10"/>
        <v>0</v>
      </c>
      <c r="AY15" s="131"/>
      <c r="AZ15" s="160"/>
    </row>
    <row r="16" spans="1:52" ht="256.5" customHeight="1" x14ac:dyDescent="0.2">
      <c r="A16" s="17" t="s">
        <v>17</v>
      </c>
      <c r="B16" s="30" t="s">
        <v>34</v>
      </c>
      <c r="C16" s="18" t="s">
        <v>30</v>
      </c>
      <c r="D16" s="90">
        <v>0</v>
      </c>
      <c r="E16" s="94">
        <v>3</v>
      </c>
      <c r="F16" s="32">
        <f>E16-D16</f>
        <v>3</v>
      </c>
      <c r="G16" s="32"/>
      <c r="H16" s="90">
        <v>0</v>
      </c>
      <c r="I16" s="94"/>
      <c r="J16" s="90">
        <v>0</v>
      </c>
      <c r="K16" s="94"/>
      <c r="L16" s="90">
        <v>0</v>
      </c>
      <c r="M16" s="94"/>
      <c r="N16" s="90">
        <v>0</v>
      </c>
      <c r="O16" s="94"/>
      <c r="P16" s="90">
        <v>0</v>
      </c>
      <c r="Q16" s="94">
        <v>1</v>
      </c>
      <c r="R16" s="32">
        <f>Q16-P16</f>
        <v>1</v>
      </c>
      <c r="S16" s="32"/>
      <c r="T16" s="90">
        <v>0</v>
      </c>
      <c r="U16" s="94"/>
      <c r="V16" s="90">
        <v>0</v>
      </c>
      <c r="W16" s="94"/>
      <c r="X16" s="90">
        <v>0</v>
      </c>
      <c r="Y16" s="94"/>
      <c r="Z16" s="90">
        <v>0</v>
      </c>
      <c r="AA16" s="94"/>
      <c r="AB16" s="90">
        <v>0</v>
      </c>
      <c r="AC16" s="94">
        <v>4</v>
      </c>
      <c r="AD16" s="32">
        <f>AC16-AB16</f>
        <v>4</v>
      </c>
      <c r="AE16" s="73"/>
      <c r="AF16" s="90">
        <v>0</v>
      </c>
      <c r="AG16" s="33"/>
      <c r="AH16" s="90">
        <v>0</v>
      </c>
      <c r="AI16" s="33"/>
      <c r="AJ16" s="90">
        <v>0</v>
      </c>
      <c r="AK16" s="33"/>
      <c r="AL16" s="90">
        <v>0</v>
      </c>
      <c r="AM16" s="33"/>
      <c r="AN16" s="90">
        <v>0</v>
      </c>
      <c r="AO16" s="94">
        <v>1</v>
      </c>
      <c r="AP16" s="32">
        <f>AO16-AN16</f>
        <v>1</v>
      </c>
      <c r="AQ16" s="33"/>
      <c r="AR16" s="90">
        <v>0</v>
      </c>
      <c r="AS16" s="33"/>
      <c r="AT16" s="90">
        <v>0</v>
      </c>
      <c r="AU16" s="33"/>
      <c r="AV16" s="90">
        <v>0</v>
      </c>
      <c r="AW16" s="33"/>
      <c r="AX16" s="152">
        <v>0</v>
      </c>
      <c r="AY16" s="73"/>
      <c r="AZ16" s="160"/>
    </row>
    <row r="17" spans="1:52" ht="21" customHeight="1" x14ac:dyDescent="0.2">
      <c r="A17" s="28" t="s">
        <v>18</v>
      </c>
      <c r="B17" s="103" t="s">
        <v>35</v>
      </c>
      <c r="C17" s="104" t="s">
        <v>37</v>
      </c>
      <c r="D17" s="105">
        <v>5.1779999999999999</v>
      </c>
      <c r="E17" s="137">
        <v>5.1779999999999999</v>
      </c>
      <c r="F17" s="101">
        <f>E17-D17</f>
        <v>0</v>
      </c>
      <c r="G17" s="107"/>
      <c r="H17" s="105">
        <v>5.2809999999999997</v>
      </c>
      <c r="I17" s="137"/>
      <c r="J17" s="105">
        <v>5.2809999999999997</v>
      </c>
      <c r="K17" s="137"/>
      <c r="L17" s="105">
        <v>5.2809999999999997</v>
      </c>
      <c r="M17" s="137"/>
      <c r="N17" s="105">
        <v>5.2809999999999997</v>
      </c>
      <c r="O17" s="137"/>
      <c r="P17" s="105">
        <v>3.3405</v>
      </c>
      <c r="Q17" s="137">
        <v>3.3405</v>
      </c>
      <c r="R17" s="101">
        <f>Q17-P17</f>
        <v>0</v>
      </c>
      <c r="S17" s="107"/>
      <c r="T17" s="105">
        <v>3.3405</v>
      </c>
      <c r="U17" s="137"/>
      <c r="V17" s="105">
        <v>3.3405</v>
      </c>
      <c r="W17" s="137"/>
      <c r="X17" s="105">
        <v>3.3405</v>
      </c>
      <c r="Y17" s="137"/>
      <c r="Z17" s="105">
        <v>3.3405</v>
      </c>
      <c r="AA17" s="137"/>
      <c r="AB17" s="105">
        <v>8.3680000000000003</v>
      </c>
      <c r="AC17" s="137">
        <v>8.3680000000000003</v>
      </c>
      <c r="AD17" s="101">
        <f>AC17-AB17</f>
        <v>0</v>
      </c>
      <c r="AE17" s="132"/>
      <c r="AF17" s="105">
        <v>8.3674999999999997</v>
      </c>
      <c r="AG17" s="106"/>
      <c r="AH17" s="105">
        <f>AF17</f>
        <v>8.3674999999999997</v>
      </c>
      <c r="AI17" s="106"/>
      <c r="AJ17" s="105">
        <f>AF17</f>
        <v>8.3674999999999997</v>
      </c>
      <c r="AK17" s="106"/>
      <c r="AL17" s="105">
        <f>AF17</f>
        <v>8.3674999999999997</v>
      </c>
      <c r="AM17" s="106"/>
      <c r="AN17" s="105">
        <v>21.786000000000001</v>
      </c>
      <c r="AO17" s="137">
        <v>21.786000000000001</v>
      </c>
      <c r="AP17" s="101">
        <f>AO17-AN17</f>
        <v>0</v>
      </c>
      <c r="AQ17" s="106"/>
      <c r="AR17" s="105">
        <v>20.0395</v>
      </c>
      <c r="AS17" s="106"/>
      <c r="AT17" s="105">
        <v>20.0395</v>
      </c>
      <c r="AU17" s="106"/>
      <c r="AV17" s="105">
        <v>20.0395</v>
      </c>
      <c r="AW17" s="106"/>
      <c r="AX17" s="155">
        <v>20.0395</v>
      </c>
      <c r="AY17" s="132"/>
      <c r="AZ17" s="160"/>
    </row>
    <row r="18" spans="1:52" ht="15.75" customHeight="1" x14ac:dyDescent="0.2">
      <c r="A18" s="24" t="s">
        <v>42</v>
      </c>
      <c r="B18" s="164" t="s">
        <v>177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6"/>
      <c r="AR18" s="165"/>
      <c r="AS18" s="165"/>
      <c r="AT18" s="165"/>
      <c r="AU18" s="165"/>
      <c r="AV18" s="165"/>
      <c r="AW18" s="165"/>
      <c r="AX18" s="166"/>
      <c r="AY18" s="145"/>
      <c r="AZ18" s="160"/>
    </row>
    <row r="19" spans="1:52" ht="48" customHeight="1" x14ac:dyDescent="0.2">
      <c r="A19" s="14" t="s">
        <v>31</v>
      </c>
      <c r="B19" s="108" t="s">
        <v>24</v>
      </c>
      <c r="C19" s="109" t="s">
        <v>4</v>
      </c>
      <c r="D19" s="138">
        <f t="shared" ref="D19:AX19" si="11">D21/D20*100</f>
        <v>6.9999981393824431</v>
      </c>
      <c r="E19" s="139">
        <f t="shared" si="11"/>
        <v>38.285100480306596</v>
      </c>
      <c r="F19" s="138">
        <f t="shared" si="11"/>
        <v>131.70498527774333</v>
      </c>
      <c r="G19" s="110"/>
      <c r="H19" s="138">
        <f t="shared" si="11"/>
        <v>6.9999981393824431</v>
      </c>
      <c r="I19" s="139"/>
      <c r="J19" s="138">
        <f t="shared" si="11"/>
        <v>6.9999981393824431</v>
      </c>
      <c r="K19" s="139"/>
      <c r="L19" s="138">
        <f t="shared" si="11"/>
        <v>6.9999981393824431</v>
      </c>
      <c r="M19" s="139"/>
      <c r="N19" s="138">
        <f t="shared" si="11"/>
        <v>6.9999981393824431</v>
      </c>
      <c r="O19" s="139"/>
      <c r="P19" s="138">
        <f t="shared" si="11"/>
        <v>4.000000337138105</v>
      </c>
      <c r="Q19" s="139">
        <f t="shared" si="11"/>
        <v>28.953604344339144</v>
      </c>
      <c r="R19" s="138">
        <f t="shared" si="11"/>
        <v>99.313732759546696</v>
      </c>
      <c r="S19" s="110"/>
      <c r="T19" s="138">
        <f t="shared" si="11"/>
        <v>4.0000057273006453</v>
      </c>
      <c r="U19" s="139"/>
      <c r="V19" s="138">
        <f t="shared" si="11"/>
        <v>4.0000057273006453</v>
      </c>
      <c r="W19" s="139"/>
      <c r="X19" s="138">
        <f t="shared" si="11"/>
        <v>4.0000057273006453</v>
      </c>
      <c r="Y19" s="139"/>
      <c r="Z19" s="138">
        <f t="shared" si="11"/>
        <v>4.0000057273006453</v>
      </c>
      <c r="AA19" s="139"/>
      <c r="AB19" s="138">
        <f t="shared" si="11"/>
        <v>10.000000562780333</v>
      </c>
      <c r="AC19" s="139">
        <f t="shared" si="11"/>
        <v>19.277447402164601</v>
      </c>
      <c r="AD19" s="138">
        <f t="shared" si="11"/>
        <v>1.3044106980102683</v>
      </c>
      <c r="AE19" s="133"/>
      <c r="AF19" s="138">
        <f t="shared" si="11"/>
        <v>9.9999998148887261</v>
      </c>
      <c r="AG19" s="111"/>
      <c r="AH19" s="138">
        <f t="shared" si="11"/>
        <v>9.9999998148887261</v>
      </c>
      <c r="AI19" s="111"/>
      <c r="AJ19" s="138">
        <f t="shared" si="11"/>
        <v>9.9999998148887261</v>
      </c>
      <c r="AK19" s="111"/>
      <c r="AL19" s="138">
        <f t="shared" si="11"/>
        <v>9.9999998148887261</v>
      </c>
      <c r="AM19" s="111"/>
      <c r="AN19" s="138">
        <f t="shared" si="11"/>
        <v>9.9999999953585004</v>
      </c>
      <c r="AO19" s="139">
        <f t="shared" si="11"/>
        <v>15.363394778984633</v>
      </c>
      <c r="AP19" s="138">
        <f t="shared" si="11"/>
        <v>-31.884896179307106</v>
      </c>
      <c r="AQ19" s="111"/>
      <c r="AR19" s="138">
        <f t="shared" si="11"/>
        <v>10.000000250641163</v>
      </c>
      <c r="AS19" s="111"/>
      <c r="AT19" s="138">
        <f t="shared" si="11"/>
        <v>10.000000250641163</v>
      </c>
      <c r="AU19" s="111"/>
      <c r="AV19" s="138">
        <f t="shared" si="11"/>
        <v>10.000000250641163</v>
      </c>
      <c r="AW19" s="111"/>
      <c r="AX19" s="156">
        <f t="shared" si="11"/>
        <v>10.000000250641163</v>
      </c>
      <c r="AY19" s="133"/>
      <c r="AZ19" s="160"/>
    </row>
    <row r="20" spans="1:52" ht="30.75" customHeight="1" x14ac:dyDescent="0.2">
      <c r="A20" s="19" t="s">
        <v>17</v>
      </c>
      <c r="B20" s="112" t="s">
        <v>38</v>
      </c>
      <c r="C20" s="113" t="s">
        <v>41</v>
      </c>
      <c r="D20" s="114">
        <v>29.022622000000002</v>
      </c>
      <c r="E20" s="140">
        <f>'раздел 2'!G13/1000</f>
        <v>38.74192</v>
      </c>
      <c r="F20" s="116">
        <f>E20-D20</f>
        <v>9.7192979999999984</v>
      </c>
      <c r="G20" s="116"/>
      <c r="H20" s="114">
        <v>29.022622000000002</v>
      </c>
      <c r="I20" s="140"/>
      <c r="J20" s="114">
        <v>29.022622000000002</v>
      </c>
      <c r="K20" s="140"/>
      <c r="L20" s="114">
        <v>29.022622000000002</v>
      </c>
      <c r="M20" s="140"/>
      <c r="N20" s="114">
        <v>29.022622000000002</v>
      </c>
      <c r="O20" s="140"/>
      <c r="P20" s="114">
        <v>11.864574000000001</v>
      </c>
      <c r="Q20" s="140">
        <f>'раздел 2'!AA13/1000</f>
        <v>16.072410000000001</v>
      </c>
      <c r="R20" s="116">
        <f>Q20-P20</f>
        <v>4.2078360000000004</v>
      </c>
      <c r="S20" s="116"/>
      <c r="T20" s="114">
        <v>11.872957999999999</v>
      </c>
      <c r="U20" s="140"/>
      <c r="V20" s="114">
        <f>T20</f>
        <v>11.872957999999999</v>
      </c>
      <c r="W20" s="140"/>
      <c r="X20" s="114">
        <f>T20</f>
        <v>11.872957999999999</v>
      </c>
      <c r="Y20" s="140"/>
      <c r="Z20" s="114">
        <f>T20</f>
        <v>11.872957999999999</v>
      </c>
      <c r="AA20" s="140"/>
      <c r="AB20" s="114">
        <v>53.306766999999994</v>
      </c>
      <c r="AC20" s="140">
        <f>'раздел 2'!AT13/1000</f>
        <v>25.790509999999998</v>
      </c>
      <c r="AD20" s="116">
        <f>AC20-AB20</f>
        <v>-27.516256999999996</v>
      </c>
      <c r="AE20" s="134"/>
      <c r="AF20" s="114">
        <v>54.021560999999998</v>
      </c>
      <c r="AG20" s="115"/>
      <c r="AH20" s="114">
        <f>AF20</f>
        <v>54.021560999999998</v>
      </c>
      <c r="AI20" s="115"/>
      <c r="AJ20" s="114">
        <f>AF20</f>
        <v>54.021560999999998</v>
      </c>
      <c r="AK20" s="115"/>
      <c r="AL20" s="114">
        <f>AF20</f>
        <v>54.021560999999998</v>
      </c>
      <c r="AM20" s="115"/>
      <c r="AN20" s="114">
        <v>159.59070600000001</v>
      </c>
      <c r="AO20" s="140">
        <f>'раздел 2'!BO13/1000</f>
        <v>141.47475</v>
      </c>
      <c r="AP20" s="116">
        <f>AO20-AN20</f>
        <v>-18.115956000000011</v>
      </c>
      <c r="AQ20" s="115"/>
      <c r="AR20" s="146">
        <v>159.59070599999998</v>
      </c>
      <c r="AS20" s="117"/>
      <c r="AT20" s="146">
        <f>AR20</f>
        <v>159.59070599999998</v>
      </c>
      <c r="AU20" s="117"/>
      <c r="AV20" s="146">
        <f>AR20</f>
        <v>159.59070599999998</v>
      </c>
      <c r="AW20" s="117"/>
      <c r="AX20" s="157">
        <f>AR20</f>
        <v>159.59070599999998</v>
      </c>
      <c r="AY20" s="159"/>
      <c r="AZ20" s="160"/>
    </row>
    <row r="21" spans="1:52" ht="32.25" customHeight="1" x14ac:dyDescent="0.2">
      <c r="A21" s="28" t="s">
        <v>18</v>
      </c>
      <c r="B21" s="118" t="s">
        <v>39</v>
      </c>
      <c r="C21" s="104" t="s">
        <v>41</v>
      </c>
      <c r="D21" s="63">
        <v>2.0315829999999999</v>
      </c>
      <c r="E21" s="141">
        <f>'раздел 2'!G14/1000</f>
        <v>14.832382999999998</v>
      </c>
      <c r="F21" s="120">
        <f>E21-D21</f>
        <v>12.800799999999999</v>
      </c>
      <c r="G21" s="120"/>
      <c r="H21" s="63">
        <v>2.0315829999999999</v>
      </c>
      <c r="I21" s="141"/>
      <c r="J21" s="63">
        <v>2.0315829999999999</v>
      </c>
      <c r="K21" s="141"/>
      <c r="L21" s="63">
        <v>2.0315829999999999</v>
      </c>
      <c r="M21" s="141"/>
      <c r="N21" s="63">
        <v>2.0315829999999999</v>
      </c>
      <c r="O21" s="141"/>
      <c r="P21" s="63">
        <v>0.47458300000000003</v>
      </c>
      <c r="Q21" s="141">
        <f>'раздел 2'!AA14/1000</f>
        <v>4.6535419999999998</v>
      </c>
      <c r="R21" s="120">
        <f>Q21-P21</f>
        <v>4.1789589999999999</v>
      </c>
      <c r="S21" s="120"/>
      <c r="T21" s="63">
        <v>0.47491900000000004</v>
      </c>
      <c r="U21" s="141"/>
      <c r="V21" s="63">
        <f>T21</f>
        <v>0.47491900000000004</v>
      </c>
      <c r="W21" s="141"/>
      <c r="X21" s="63">
        <f>T21</f>
        <v>0.47491900000000004</v>
      </c>
      <c r="Y21" s="141"/>
      <c r="Z21" s="63">
        <f>T21</f>
        <v>0.47491900000000004</v>
      </c>
      <c r="AA21" s="141"/>
      <c r="AB21" s="63">
        <v>5.3306769999999997</v>
      </c>
      <c r="AC21" s="141">
        <f>'раздел 2'!AU14/1000</f>
        <v>4.9717520000000004</v>
      </c>
      <c r="AD21" s="120">
        <f>AC21-AB21</f>
        <v>-0.35892499999999927</v>
      </c>
      <c r="AE21" s="135"/>
      <c r="AF21" s="63">
        <v>5.4021559999999997</v>
      </c>
      <c r="AG21" s="119"/>
      <c r="AH21" s="63">
        <f>AF21</f>
        <v>5.4021559999999997</v>
      </c>
      <c r="AI21" s="119"/>
      <c r="AJ21" s="63">
        <f>AF21</f>
        <v>5.4021559999999997</v>
      </c>
      <c r="AK21" s="119"/>
      <c r="AL21" s="63">
        <f>AF21</f>
        <v>5.4021559999999997</v>
      </c>
      <c r="AM21" s="119"/>
      <c r="AN21" s="63">
        <v>15.9590705925926</v>
      </c>
      <c r="AO21" s="141">
        <f>'раздел 2'!BO14/1000</f>
        <v>21.735324355081559</v>
      </c>
      <c r="AP21" s="120">
        <f>AO21-AN21</f>
        <v>5.7762537624889596</v>
      </c>
      <c r="AQ21" s="119"/>
      <c r="AR21" s="63">
        <v>15.959071</v>
      </c>
      <c r="AS21" s="119"/>
      <c r="AT21" s="63">
        <f>AR21</f>
        <v>15.959071</v>
      </c>
      <c r="AU21" s="119"/>
      <c r="AV21" s="63">
        <f>AR21</f>
        <v>15.959071</v>
      </c>
      <c r="AW21" s="119"/>
      <c r="AX21" s="158">
        <f>AR21</f>
        <v>15.959071</v>
      </c>
      <c r="AY21" s="135"/>
      <c r="AZ21" s="160"/>
    </row>
  </sheetData>
  <mergeCells count="40">
    <mergeCell ref="A1:AX1"/>
    <mergeCell ref="A2:A5"/>
    <mergeCell ref="B2:B5"/>
    <mergeCell ref="C2:C5"/>
    <mergeCell ref="D2:G2"/>
    <mergeCell ref="X4:Y4"/>
    <mergeCell ref="D3:G3"/>
    <mergeCell ref="H4:I4"/>
    <mergeCell ref="J4:K4"/>
    <mergeCell ref="L4:M4"/>
    <mergeCell ref="N4:O4"/>
    <mergeCell ref="P4:Q4"/>
    <mergeCell ref="D4:E4"/>
    <mergeCell ref="F4:F5"/>
    <mergeCell ref="G4:G5"/>
    <mergeCell ref="R4:R5"/>
    <mergeCell ref="S4:S5"/>
    <mergeCell ref="P3:S3"/>
    <mergeCell ref="P2:S2"/>
    <mergeCell ref="T4:U4"/>
    <mergeCell ref="V4:W4"/>
    <mergeCell ref="Z4:AA4"/>
    <mergeCell ref="AB2:AE2"/>
    <mergeCell ref="AB3:AE3"/>
    <mergeCell ref="AB4:AC4"/>
    <mergeCell ref="AD4:AD5"/>
    <mergeCell ref="AE4:AE5"/>
    <mergeCell ref="AN2:AQ2"/>
    <mergeCell ref="AN3:AQ3"/>
    <mergeCell ref="AN4:AO4"/>
    <mergeCell ref="AP4:AP5"/>
    <mergeCell ref="AQ4:AQ5"/>
    <mergeCell ref="AR4:AS4"/>
    <mergeCell ref="AT4:AU4"/>
    <mergeCell ref="AV4:AW4"/>
    <mergeCell ref="AX4:AY4"/>
    <mergeCell ref="AF4:AG4"/>
    <mergeCell ref="AH4:AI4"/>
    <mergeCell ref="AJ4:AK4"/>
    <mergeCell ref="AL4:AM4"/>
  </mergeCells>
  <printOptions horizontalCentered="1"/>
  <pageMargins left="0.39370078740157483" right="0.39370078740157483" top="0.78740157480314965" bottom="0.19685039370078741" header="0" footer="0"/>
  <pageSetup paperSize="9" scale="48" orientation="landscape" r:id="rId1"/>
  <headerFooter alignWithMargins="0"/>
  <rowBreaks count="1" manualBreakCount="1">
    <brk id="13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2'!Заголовки_для_печати</vt:lpstr>
      <vt:lpstr>'раздел 3'!Заголовки_для_печати</vt:lpstr>
      <vt:lpstr>'раздел 2'!Область_печати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2020-05-12T20:49:13Z</cp:lastPrinted>
  <dcterms:created xsi:type="dcterms:W3CDTF">1996-10-08T23:32:33Z</dcterms:created>
  <dcterms:modified xsi:type="dcterms:W3CDTF">2020-05-12T20:49:18Z</dcterms:modified>
</cp:coreProperties>
</file>